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keoff" sheetId="1" state="visible" r:id="rId1"/>
    <sheet xmlns:r="http://schemas.openxmlformats.org/officeDocument/2006/relationships" name="Shapes" sheetId="2" state="visible" r:id="rId2"/>
    <sheet xmlns:r="http://schemas.openxmlformats.org/officeDocument/2006/relationships"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 tons&quot;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595959"/>
      <sz val="9"/>
    </font>
    <font>
      <name val="Arial"/>
      <b val="1"/>
      <color rgb="00FFFFFF"/>
      <sz val="10"/>
    </font>
    <font>
      <name val="Arial"/>
      <color rgb="000000FF"/>
      <sz val="10"/>
    </font>
    <font>
      <name val="Arial"/>
      <sz val="10"/>
    </font>
    <font>
      <name val="Arial"/>
      <b val="1"/>
      <sz val="10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FFF00"/>
      </patternFill>
    </fill>
    <fill>
      <patternFill patternType="solid">
        <fgColor rgb="00E7ECF2"/>
      </patternFill>
    </fill>
  </fills>
  <borders count="3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  <border>
      <top style="medium">
        <color rgb="00000000"/>
      </top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4" fillId="3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1" fontId="4" fillId="3" borderId="1" applyAlignment="1" pivotButton="0" quotePrefix="0" xfId="0">
      <alignment horizontal="right"/>
    </xf>
    <xf numFmtId="2" fontId="4" fillId="3" borderId="1" applyAlignment="1" pivotButton="0" quotePrefix="0" xfId="0">
      <alignment horizontal="right"/>
    </xf>
    <xf numFmtId="2" fontId="5" fillId="0" borderId="1" applyAlignment="1" pivotButton="0" quotePrefix="0" xfId="0">
      <alignment horizontal="right"/>
    </xf>
    <xf numFmtId="3" fontId="5" fillId="0" borderId="1" applyAlignment="1" pivotButton="0" quotePrefix="0" xfId="0">
      <alignment horizontal="right"/>
    </xf>
    <xf numFmtId="0" fontId="6" fillId="4" borderId="2" pivotButton="0" quotePrefix="0" xfId="0"/>
    <xf numFmtId="0" fontId="0" fillId="4" borderId="2" pivotButton="0" quotePrefix="0" xfId="0"/>
    <xf numFmtId="3" fontId="6" fillId="4" borderId="2" pivotButton="0" quotePrefix="0" xfId="0"/>
    <xf numFmtId="164" fontId="6" fillId="4" borderId="2" pivotButton="0" quotePrefix="0" xfId="0"/>
    <xf numFmtId="0" fontId="3" fillId="2" borderId="1" applyAlignment="1" pivotButton="0" quotePrefix="0" xfId="0">
      <alignment horizontal="center" wrapText="1"/>
    </xf>
    <xf numFmtId="0" fontId="5" fillId="0" borderId="1" pivotButton="0" quotePrefix="0" xfId="0"/>
    <xf numFmtId="9" fontId="4" fillId="3" borderId="1" applyAlignment="1" pivotButton="0" quotePrefix="0" xfId="0">
      <alignment horizontal="right"/>
    </xf>
    <xf numFmtId="0" fontId="4" fillId="3" borderId="1" applyAlignment="1" pivotButton="0" quotePrefix="0" xfId="0">
      <alignment horizontal="right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3" fontId="4" fillId="3" borderId="1" applyAlignment="1" pivotButton="0" quotePrefix="0" xfId="0">
      <alignment horizontal="right"/>
    </xf>
    <xf numFmtId="0" fontId="5" fillId="0" borderId="0" pivotButton="0" quotePrefix="0" xfId="0"/>
    <xf numFmtId="2" fontId="0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2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Ferra</author>
  </authors>
  <commentList>
    <comment ref="G6" authorId="0" shapeId="0">
      <text>
        <t>Override → Shapes tab lookup → parse from designation. Blank means the shape was not found; add it to the Shapes tab or type an override.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9"/>
  <sheetViews>
    <sheetView zoomScale="10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16" customWidth="1" min="3" max="3"/>
    <col width="7" customWidth="1" min="4" max="4"/>
    <col width="11" customWidth="1" min="5" max="5"/>
    <col width="13" customWidth="1" min="6" max="6"/>
    <col width="10" customWidth="1" min="7" max="7"/>
    <col width="12" customWidth="1" min="8" max="8"/>
    <col width="18" customWidth="1" min="9" max="9"/>
    <col width="30" customWidth="1" min="10" max="10"/>
  </cols>
  <sheetData>
    <row r="1">
      <c r="A1" s="1" t="inlineStr">
        <is>
          <t>Structural steel takeoff</t>
        </is>
      </c>
    </row>
    <row r="2">
      <c r="A2" s="2" t="inlineStr">
        <is>
          <t>Project</t>
        </is>
      </c>
      <c r="B2" s="3" t="inlineStr">
        <is>
          <t>Example: two-story frame</t>
        </is>
      </c>
      <c r="D2" s="2" t="inlineStr">
        <is>
          <t>Bid date</t>
        </is>
      </c>
      <c r="E2" s="3" t="inlineStr">
        <is>
          <t>2026-09-14</t>
        </is>
      </c>
      <c r="G2" s="2" t="inlineStr">
        <is>
          <t>Estimator</t>
        </is>
      </c>
      <c r="H2" s="3" t="inlineStr">
        <is>
          <t>Your name</t>
        </is>
      </c>
    </row>
    <row r="3">
      <c r="A3" s="4" t="inlineStr">
        <is>
          <t>Yellow cells are yours to type. Black cells are formulas; leave them. Length is in decimal feet (30'-6" is 30.5). Rows 7 to 11 hold an example job; rows 12 to 56 are blank and ready. Delete the example and start typing.</t>
        </is>
      </c>
    </row>
    <row r="4">
      <c r="A4" s="4" t="inlineStr">
        <is>
          <t>lb/ft fills itself: W, S, C, MC, HP, M, WT, ST and MT read the weight from the designation; everything else looks up the Shapes tab. Type a value in the override column to force a weight.</t>
        </is>
      </c>
    </row>
    <row r="5">
      <c r="G5" s="5" t="inlineStr">
        <is>
          <t>formula</t>
        </is>
      </c>
      <c r="H5" s="5" t="inlineStr">
        <is>
          <t>formula</t>
        </is>
      </c>
    </row>
    <row r="6" ht="30" customHeight="1">
      <c r="A6" s="6" t="inlineStr">
        <is>
          <t>Level / sheet</t>
        </is>
      </c>
      <c r="B6" s="6" t="inlineStr">
        <is>
          <t>Shape</t>
        </is>
      </c>
      <c r="C6" s="6" t="inlineStr">
        <is>
          <t>Role</t>
        </is>
      </c>
      <c r="D6" s="6" t="inlineStr">
        <is>
          <t>Qty</t>
        </is>
      </c>
      <c r="E6" s="6" t="inlineStr">
        <is>
          <t>Length (ft)</t>
        </is>
      </c>
      <c r="F6" s="6" t="inlineStr">
        <is>
          <t>lb/ft override</t>
        </is>
      </c>
      <c r="G6" s="6" t="inlineStr">
        <is>
          <t>lb/ft used</t>
        </is>
      </c>
      <c r="H6" s="6" t="inlineStr">
        <is>
          <t>Total (lb)</t>
        </is>
      </c>
      <c r="I6" s="6" t="inlineStr">
        <is>
          <t>Source</t>
        </is>
      </c>
      <c r="J6" s="6" t="inlineStr">
        <is>
          <t>Notes</t>
        </is>
      </c>
    </row>
    <row r="7">
      <c r="A7" s="7" t="inlineStr">
        <is>
          <t>L2 · S-201</t>
        </is>
      </c>
      <c r="B7" s="7" t="inlineStr">
        <is>
          <t>W12x26</t>
        </is>
      </c>
      <c r="C7" s="7" t="inlineStr">
        <is>
          <t>Infill beam</t>
        </is>
      </c>
      <c r="D7" s="8" t="n">
        <v>24</v>
      </c>
      <c r="E7" s="9" t="n">
        <v>30</v>
      </c>
      <c r="F7" s="9" t="n"/>
      <c r="G7" s="10">
        <f>IF(F7&lt;&gt;"",F7,IF(B7="","",IFERROR(INDEX(Shapes!$B$7:$B$400,MATCH(UPPER(B7),Shapes!$A$7:$A$400,0)),IF(OR(LEFT(UPPER(B7),1)="W",LEFT(UPPER(B7),1)="S",LEFT(UPPER(B7),1)="C",LEFT(UPPER(B7),2)="MC",LEFT(UPPER(B7),2)="HP",LEFT(UPPER(B7),1)="M"),IFERROR(VALUE(MID(B7,FIND("~",SUBSTITUTE(UPPER(B7),"X","~",LEN(B7)-LEN(SUBSTITUTE(UPPER(B7),"X",""))))+1,99)),""),""))))</f>
        <v/>
      </c>
      <c r="H7" s="11">
        <f>IF(OR(D7="",E7="",G7=""),"",D7*E7*G7)</f>
        <v/>
      </c>
      <c r="I7" s="7" t="inlineStr">
        <is>
          <t>Plan callout</t>
        </is>
      </c>
      <c r="J7" s="7" t="inlineStr"/>
    </row>
    <row r="8">
      <c r="A8" s="7" t="inlineStr">
        <is>
          <t>L2 · S-201</t>
        </is>
      </c>
      <c r="B8" s="7" t="inlineStr">
        <is>
          <t>W16x31</t>
        </is>
      </c>
      <c r="C8" s="7" t="inlineStr">
        <is>
          <t>Girder</t>
        </is>
      </c>
      <c r="D8" s="8" t="n">
        <v>12</v>
      </c>
      <c r="E8" s="9" t="n">
        <v>30</v>
      </c>
      <c r="F8" s="9" t="n"/>
      <c r="G8" s="10">
        <f>IF(F8&lt;&gt;"",F8,IF(B8="","",IFERROR(INDEX(Shapes!$B$7:$B$400,MATCH(UPPER(B8),Shapes!$A$7:$A$400,0)),IF(OR(LEFT(UPPER(B8),1)="W",LEFT(UPPER(B8),1)="S",LEFT(UPPER(B8),1)="C",LEFT(UPPER(B8),2)="MC",LEFT(UPPER(B8),2)="HP",LEFT(UPPER(B8),1)="M"),IFERROR(VALUE(MID(B8,FIND("~",SUBSTITUTE(UPPER(B8),"X","~",LEN(B8)-LEN(SUBSTITUTE(UPPER(B8),"X",""))))+1,99)),""),""))))</f>
        <v/>
      </c>
      <c r="H8" s="11">
        <f>IF(OR(D8="",E8="",G8=""),"",D8*E8*G8)</f>
        <v/>
      </c>
      <c r="I8" s="7" t="inlineStr">
        <is>
          <t>Plan callout</t>
        </is>
      </c>
      <c r="J8" s="7" t="inlineStr"/>
    </row>
    <row r="9">
      <c r="A9" s="7" t="inlineStr">
        <is>
          <t>L1–Roof · S-401</t>
        </is>
      </c>
      <c r="B9" s="7" t="inlineStr">
        <is>
          <t>W10x49</t>
        </is>
      </c>
      <c r="C9" s="7" t="inlineStr">
        <is>
          <t>Column</t>
        </is>
      </c>
      <c r="D9" s="8" t="n">
        <v>16</v>
      </c>
      <c r="E9" s="9" t="n">
        <v>28</v>
      </c>
      <c r="F9" s="9" t="n"/>
      <c r="G9" s="10">
        <f>IF(F9&lt;&gt;"",F9,IF(B9="","",IFERROR(INDEX(Shapes!$B$7:$B$400,MATCH(UPPER(B9),Shapes!$A$7:$A$400,0)),IF(OR(LEFT(UPPER(B9),1)="W",LEFT(UPPER(B9),1)="S",LEFT(UPPER(B9),1)="C",LEFT(UPPER(B9),2)="MC",LEFT(UPPER(B9),2)="HP",LEFT(UPPER(B9),1)="M"),IFERROR(VALUE(MID(B9,FIND("~",SUBSTITUTE(UPPER(B9),"X","~",LEN(B9)-LEN(SUBSTITUTE(UPPER(B9),"X",""))))+1,99)),""),""))))</f>
        <v/>
      </c>
      <c r="H9" s="11">
        <f>IF(OR(D9="",E9="",G9=""),"",D9*E9*G9)</f>
        <v/>
      </c>
      <c r="I9" s="7" t="inlineStr">
        <is>
          <t>Column schedule</t>
        </is>
      </c>
      <c r="J9" s="7" t="inlineStr">
        <is>
          <t>Footing to roof, one piece</t>
        </is>
      </c>
    </row>
    <row r="10">
      <c r="A10" s="7" t="inlineStr">
        <is>
          <t>L1–L2 · S-301</t>
        </is>
      </c>
      <c r="B10" s="7" t="inlineStr">
        <is>
          <t>HSS6x6x1/4</t>
        </is>
      </c>
      <c r="C10" s="7" t="inlineStr">
        <is>
          <t>Brace</t>
        </is>
      </c>
      <c r="D10" s="8" t="n">
        <v>8</v>
      </c>
      <c r="E10" s="9" t="n">
        <v>22</v>
      </c>
      <c r="F10" s="9" t="n"/>
      <c r="G10" s="10">
        <f>IF(F10&lt;&gt;"",F10,IF(B10="","",IFERROR(INDEX(Shapes!$B$7:$B$400,MATCH(UPPER(B10),Shapes!$A$7:$A$400,0)),IF(OR(LEFT(UPPER(B10),1)="W",LEFT(UPPER(B10),1)="S",LEFT(UPPER(B10),1)="C",LEFT(UPPER(B10),2)="MC",LEFT(UPPER(B10),2)="HP",LEFT(UPPER(B10),1)="M"),IFERROR(VALUE(MID(B10,FIND("~",SUBSTITUTE(UPPER(B10),"X","~",LEN(B10)-LEN(SUBSTITUTE(UPPER(B10),"X",""))))+1,99)),""),""))))</f>
        <v/>
      </c>
      <c r="H10" s="11">
        <f>IF(OR(D10="",E10="",G10=""),"",D10*E10*G10)</f>
        <v/>
      </c>
      <c r="I10" s="7" t="inlineStr">
        <is>
          <t>Elevation + detail</t>
        </is>
      </c>
      <c r="J10" s="7" t="inlineStr">
        <is>
          <t>Working-point length</t>
        </is>
      </c>
    </row>
    <row r="11">
      <c r="A11" s="7" t="inlineStr">
        <is>
          <t>L2 · S-201</t>
        </is>
      </c>
      <c r="B11" s="7" t="inlineStr">
        <is>
          <t>L4x4x3/8</t>
        </is>
      </c>
      <c r="C11" s="7" t="inlineStr">
        <is>
          <t>Kicker</t>
        </is>
      </c>
      <c r="D11" s="8" t="n">
        <v>20</v>
      </c>
      <c r="E11" s="9" t="n">
        <v>6</v>
      </c>
      <c r="F11" s="9" t="n"/>
      <c r="G11" s="10">
        <f>IF(F11&lt;&gt;"",F11,IF(B11="","",IFERROR(INDEX(Shapes!$B$7:$B$400,MATCH(UPPER(B11),Shapes!$A$7:$A$400,0)),IF(OR(LEFT(UPPER(B11),1)="W",LEFT(UPPER(B11),1)="S",LEFT(UPPER(B11),1)="C",LEFT(UPPER(B11),2)="MC",LEFT(UPPER(B11),2)="HP",LEFT(UPPER(B11),1)="M"),IFERROR(VALUE(MID(B11,FIND("~",SUBSTITUTE(UPPER(B11),"X","~",LEN(B11)-LEN(SUBSTITUTE(UPPER(B11),"X",""))))+1,99)),""),""))))</f>
        <v/>
      </c>
      <c r="H11" s="11">
        <f>IF(OR(D11="",E11="",G11=""),"",D11*E11*G11)</f>
        <v/>
      </c>
      <c r="I11" s="7" t="inlineStr">
        <is>
          <t>Typical detail</t>
        </is>
      </c>
      <c r="J11" s="7" t="inlineStr"/>
    </row>
    <row r="12">
      <c r="A12" s="7" t="n"/>
      <c r="B12" s="7" t="n"/>
      <c r="C12" s="7" t="n"/>
      <c r="D12" s="8" t="n"/>
      <c r="E12" s="9" t="n"/>
      <c r="F12" s="9" t="n"/>
      <c r="G12" s="10">
        <f>IF(F12&lt;&gt;"",F12,IF(B12="","",IFERROR(INDEX(Shapes!$B$7:$B$400,MATCH(UPPER(B12),Shapes!$A$7:$A$400,0)),IF(OR(LEFT(UPPER(B12),1)="W",LEFT(UPPER(B12),1)="S",LEFT(UPPER(B12),1)="C",LEFT(UPPER(B12),2)="MC",LEFT(UPPER(B12),2)="HP",LEFT(UPPER(B12),1)="M"),IFERROR(VALUE(MID(B12,FIND("~",SUBSTITUTE(UPPER(B12),"X","~",LEN(B12)-LEN(SUBSTITUTE(UPPER(B12),"X",""))))+1,99)),""),""))))</f>
        <v/>
      </c>
      <c r="H12" s="11">
        <f>IF(OR(D12="",E12="",G12=""),"",D12*E12*G12)</f>
        <v/>
      </c>
      <c r="I12" s="7" t="n"/>
      <c r="J12" s="7" t="n"/>
    </row>
    <row r="13">
      <c r="A13" s="7" t="n"/>
      <c r="B13" s="7" t="n"/>
      <c r="C13" s="7" t="n"/>
      <c r="D13" s="8" t="n"/>
      <c r="E13" s="9" t="n"/>
      <c r="F13" s="9" t="n"/>
      <c r="G13" s="10">
        <f>IF(F13&lt;&gt;"",F13,IF(B13="","",IFERROR(INDEX(Shapes!$B$7:$B$400,MATCH(UPPER(B13),Shapes!$A$7:$A$400,0)),IF(OR(LEFT(UPPER(B13),1)="W",LEFT(UPPER(B13),1)="S",LEFT(UPPER(B13),1)="C",LEFT(UPPER(B13),2)="MC",LEFT(UPPER(B13),2)="HP",LEFT(UPPER(B13),1)="M"),IFERROR(VALUE(MID(B13,FIND("~",SUBSTITUTE(UPPER(B13),"X","~",LEN(B13)-LEN(SUBSTITUTE(UPPER(B13),"X",""))))+1,99)),""),""))))</f>
        <v/>
      </c>
      <c r="H13" s="11">
        <f>IF(OR(D13="",E13="",G13=""),"",D13*E13*G13)</f>
        <v/>
      </c>
      <c r="I13" s="7" t="n"/>
      <c r="J13" s="7" t="n"/>
    </row>
    <row r="14">
      <c r="A14" s="7" t="n"/>
      <c r="B14" s="7" t="n"/>
      <c r="C14" s="7" t="n"/>
      <c r="D14" s="8" t="n"/>
      <c r="E14" s="9" t="n"/>
      <c r="F14" s="9" t="n"/>
      <c r="G14" s="10">
        <f>IF(F14&lt;&gt;"",F14,IF(B14="","",IFERROR(INDEX(Shapes!$B$7:$B$400,MATCH(UPPER(B14),Shapes!$A$7:$A$400,0)),IF(OR(LEFT(UPPER(B14),1)="W",LEFT(UPPER(B14),1)="S",LEFT(UPPER(B14),1)="C",LEFT(UPPER(B14),2)="MC",LEFT(UPPER(B14),2)="HP",LEFT(UPPER(B14),1)="M"),IFERROR(VALUE(MID(B14,FIND("~",SUBSTITUTE(UPPER(B14),"X","~",LEN(B14)-LEN(SUBSTITUTE(UPPER(B14),"X",""))))+1,99)),""),""))))</f>
        <v/>
      </c>
      <c r="H14" s="11">
        <f>IF(OR(D14="",E14="",G14=""),"",D14*E14*G14)</f>
        <v/>
      </c>
      <c r="I14" s="7" t="n"/>
      <c r="J14" s="7" t="n"/>
    </row>
    <row r="15">
      <c r="A15" s="7" t="n"/>
      <c r="B15" s="7" t="n"/>
      <c r="C15" s="7" t="n"/>
      <c r="D15" s="8" t="n"/>
      <c r="E15" s="9" t="n"/>
      <c r="F15" s="9" t="n"/>
      <c r="G15" s="10">
        <f>IF(F15&lt;&gt;"",F15,IF(B15="","",IFERROR(INDEX(Shapes!$B$7:$B$400,MATCH(UPPER(B15),Shapes!$A$7:$A$400,0)),IF(OR(LEFT(UPPER(B15),1)="W",LEFT(UPPER(B15),1)="S",LEFT(UPPER(B15),1)="C",LEFT(UPPER(B15),2)="MC",LEFT(UPPER(B15),2)="HP",LEFT(UPPER(B15),1)="M"),IFERROR(VALUE(MID(B15,FIND("~",SUBSTITUTE(UPPER(B15),"X","~",LEN(B15)-LEN(SUBSTITUTE(UPPER(B15),"X",""))))+1,99)),""),""))))</f>
        <v/>
      </c>
      <c r="H15" s="11">
        <f>IF(OR(D15="",E15="",G15=""),"",D15*E15*G15)</f>
        <v/>
      </c>
      <c r="I15" s="7" t="n"/>
      <c r="J15" s="7" t="n"/>
    </row>
    <row r="16">
      <c r="A16" s="7" t="n"/>
      <c r="B16" s="7" t="n"/>
      <c r="C16" s="7" t="n"/>
      <c r="D16" s="8" t="n"/>
      <c r="E16" s="9" t="n"/>
      <c r="F16" s="9" t="n"/>
      <c r="G16" s="10">
        <f>IF(F16&lt;&gt;"",F16,IF(B16="","",IFERROR(INDEX(Shapes!$B$7:$B$400,MATCH(UPPER(B16),Shapes!$A$7:$A$400,0)),IF(OR(LEFT(UPPER(B16),1)="W",LEFT(UPPER(B16),1)="S",LEFT(UPPER(B16),1)="C",LEFT(UPPER(B16),2)="MC",LEFT(UPPER(B16),2)="HP",LEFT(UPPER(B16),1)="M"),IFERROR(VALUE(MID(B16,FIND("~",SUBSTITUTE(UPPER(B16),"X","~",LEN(B16)-LEN(SUBSTITUTE(UPPER(B16),"X",""))))+1,99)),""),""))))</f>
        <v/>
      </c>
      <c r="H16" s="11">
        <f>IF(OR(D16="",E16="",G16=""),"",D16*E16*G16)</f>
        <v/>
      </c>
      <c r="I16" s="7" t="n"/>
      <c r="J16" s="7" t="n"/>
    </row>
    <row r="17">
      <c r="A17" s="7" t="n"/>
      <c r="B17" s="7" t="n"/>
      <c r="C17" s="7" t="n"/>
      <c r="D17" s="8" t="n"/>
      <c r="E17" s="9" t="n"/>
      <c r="F17" s="9" t="n"/>
      <c r="G17" s="10">
        <f>IF(F17&lt;&gt;"",F17,IF(B17="","",IFERROR(INDEX(Shapes!$B$7:$B$400,MATCH(UPPER(B17),Shapes!$A$7:$A$400,0)),IF(OR(LEFT(UPPER(B17),1)="W",LEFT(UPPER(B17),1)="S",LEFT(UPPER(B17),1)="C",LEFT(UPPER(B17),2)="MC",LEFT(UPPER(B17),2)="HP",LEFT(UPPER(B17),1)="M"),IFERROR(VALUE(MID(B17,FIND("~",SUBSTITUTE(UPPER(B17),"X","~",LEN(B17)-LEN(SUBSTITUTE(UPPER(B17),"X",""))))+1,99)),""),""))))</f>
        <v/>
      </c>
      <c r="H17" s="11">
        <f>IF(OR(D17="",E17="",G17=""),"",D17*E17*G17)</f>
        <v/>
      </c>
      <c r="I17" s="7" t="n"/>
      <c r="J17" s="7" t="n"/>
    </row>
    <row r="18">
      <c r="A18" s="7" t="n"/>
      <c r="B18" s="7" t="n"/>
      <c r="C18" s="7" t="n"/>
      <c r="D18" s="8" t="n"/>
      <c r="E18" s="9" t="n"/>
      <c r="F18" s="9" t="n"/>
      <c r="G18" s="10">
        <f>IF(F18&lt;&gt;"",F18,IF(B18="","",IFERROR(INDEX(Shapes!$B$7:$B$400,MATCH(UPPER(B18),Shapes!$A$7:$A$400,0)),IF(OR(LEFT(UPPER(B18),1)="W",LEFT(UPPER(B18),1)="S",LEFT(UPPER(B18),1)="C",LEFT(UPPER(B18),2)="MC",LEFT(UPPER(B18),2)="HP",LEFT(UPPER(B18),1)="M"),IFERROR(VALUE(MID(B18,FIND("~",SUBSTITUTE(UPPER(B18),"X","~",LEN(B18)-LEN(SUBSTITUTE(UPPER(B18),"X",""))))+1,99)),""),""))))</f>
        <v/>
      </c>
      <c r="H18" s="11">
        <f>IF(OR(D18="",E18="",G18=""),"",D18*E18*G18)</f>
        <v/>
      </c>
      <c r="I18" s="7" t="n"/>
      <c r="J18" s="7" t="n"/>
    </row>
    <row r="19">
      <c r="A19" s="7" t="n"/>
      <c r="B19" s="7" t="n"/>
      <c r="C19" s="7" t="n"/>
      <c r="D19" s="8" t="n"/>
      <c r="E19" s="9" t="n"/>
      <c r="F19" s="9" t="n"/>
      <c r="G19" s="10">
        <f>IF(F19&lt;&gt;"",F19,IF(B19="","",IFERROR(INDEX(Shapes!$B$7:$B$400,MATCH(UPPER(B19),Shapes!$A$7:$A$400,0)),IF(OR(LEFT(UPPER(B19),1)="W",LEFT(UPPER(B19),1)="S",LEFT(UPPER(B19),1)="C",LEFT(UPPER(B19),2)="MC",LEFT(UPPER(B19),2)="HP",LEFT(UPPER(B19),1)="M"),IFERROR(VALUE(MID(B19,FIND("~",SUBSTITUTE(UPPER(B19),"X","~",LEN(B19)-LEN(SUBSTITUTE(UPPER(B19),"X",""))))+1,99)),""),""))))</f>
        <v/>
      </c>
      <c r="H19" s="11">
        <f>IF(OR(D19="",E19="",G19=""),"",D19*E19*G19)</f>
        <v/>
      </c>
      <c r="I19" s="7" t="n"/>
      <c r="J19" s="7" t="n"/>
    </row>
    <row r="20">
      <c r="A20" s="7" t="n"/>
      <c r="B20" s="7" t="n"/>
      <c r="C20" s="7" t="n"/>
      <c r="D20" s="8" t="n"/>
      <c r="E20" s="9" t="n"/>
      <c r="F20" s="9" t="n"/>
      <c r="G20" s="10">
        <f>IF(F20&lt;&gt;"",F20,IF(B20="","",IFERROR(INDEX(Shapes!$B$7:$B$400,MATCH(UPPER(B20),Shapes!$A$7:$A$400,0)),IF(OR(LEFT(UPPER(B20),1)="W",LEFT(UPPER(B20),1)="S",LEFT(UPPER(B20),1)="C",LEFT(UPPER(B20),2)="MC",LEFT(UPPER(B20),2)="HP",LEFT(UPPER(B20),1)="M"),IFERROR(VALUE(MID(B20,FIND("~",SUBSTITUTE(UPPER(B20),"X","~",LEN(B20)-LEN(SUBSTITUTE(UPPER(B20),"X",""))))+1,99)),""),""))))</f>
        <v/>
      </c>
      <c r="H20" s="11">
        <f>IF(OR(D20="",E20="",G20=""),"",D20*E20*G20)</f>
        <v/>
      </c>
      <c r="I20" s="7" t="n"/>
      <c r="J20" s="7" t="n"/>
    </row>
    <row r="21">
      <c r="A21" s="7" t="n"/>
      <c r="B21" s="7" t="n"/>
      <c r="C21" s="7" t="n"/>
      <c r="D21" s="8" t="n"/>
      <c r="E21" s="9" t="n"/>
      <c r="F21" s="9" t="n"/>
      <c r="G21" s="10">
        <f>IF(F21&lt;&gt;"",F21,IF(B21="","",IFERROR(INDEX(Shapes!$B$7:$B$400,MATCH(UPPER(B21),Shapes!$A$7:$A$400,0)),IF(OR(LEFT(UPPER(B21),1)="W",LEFT(UPPER(B21),1)="S",LEFT(UPPER(B21),1)="C",LEFT(UPPER(B21),2)="MC",LEFT(UPPER(B21),2)="HP",LEFT(UPPER(B21),1)="M"),IFERROR(VALUE(MID(B21,FIND("~",SUBSTITUTE(UPPER(B21),"X","~",LEN(B21)-LEN(SUBSTITUTE(UPPER(B21),"X",""))))+1,99)),""),""))))</f>
        <v/>
      </c>
      <c r="H21" s="11">
        <f>IF(OR(D21="",E21="",G21=""),"",D21*E21*G21)</f>
        <v/>
      </c>
      <c r="I21" s="7" t="n"/>
      <c r="J21" s="7" t="n"/>
    </row>
    <row r="22">
      <c r="A22" s="7" t="n"/>
      <c r="B22" s="7" t="n"/>
      <c r="C22" s="7" t="n"/>
      <c r="D22" s="8" t="n"/>
      <c r="E22" s="9" t="n"/>
      <c r="F22" s="9" t="n"/>
      <c r="G22" s="10">
        <f>IF(F22&lt;&gt;"",F22,IF(B22="","",IFERROR(INDEX(Shapes!$B$7:$B$400,MATCH(UPPER(B22),Shapes!$A$7:$A$400,0)),IF(OR(LEFT(UPPER(B22),1)="W",LEFT(UPPER(B22),1)="S",LEFT(UPPER(B22),1)="C",LEFT(UPPER(B22),2)="MC",LEFT(UPPER(B22),2)="HP",LEFT(UPPER(B22),1)="M"),IFERROR(VALUE(MID(B22,FIND("~",SUBSTITUTE(UPPER(B22),"X","~",LEN(B22)-LEN(SUBSTITUTE(UPPER(B22),"X",""))))+1,99)),""),""))))</f>
        <v/>
      </c>
      <c r="H22" s="11">
        <f>IF(OR(D22="",E22="",G22=""),"",D22*E22*G22)</f>
        <v/>
      </c>
      <c r="I22" s="7" t="n"/>
      <c r="J22" s="7" t="n"/>
    </row>
    <row r="23">
      <c r="A23" s="7" t="n"/>
      <c r="B23" s="7" t="n"/>
      <c r="C23" s="7" t="n"/>
      <c r="D23" s="8" t="n"/>
      <c r="E23" s="9" t="n"/>
      <c r="F23" s="9" t="n"/>
      <c r="G23" s="10">
        <f>IF(F23&lt;&gt;"",F23,IF(B23="","",IFERROR(INDEX(Shapes!$B$7:$B$400,MATCH(UPPER(B23),Shapes!$A$7:$A$400,0)),IF(OR(LEFT(UPPER(B23),1)="W",LEFT(UPPER(B23),1)="S",LEFT(UPPER(B23),1)="C",LEFT(UPPER(B23),2)="MC",LEFT(UPPER(B23),2)="HP",LEFT(UPPER(B23),1)="M"),IFERROR(VALUE(MID(B23,FIND("~",SUBSTITUTE(UPPER(B23),"X","~",LEN(B23)-LEN(SUBSTITUTE(UPPER(B23),"X",""))))+1,99)),""),""))))</f>
        <v/>
      </c>
      <c r="H23" s="11">
        <f>IF(OR(D23="",E23="",G23=""),"",D23*E23*G23)</f>
        <v/>
      </c>
      <c r="I23" s="7" t="n"/>
      <c r="J23" s="7" t="n"/>
    </row>
    <row r="24">
      <c r="A24" s="7" t="n"/>
      <c r="B24" s="7" t="n"/>
      <c r="C24" s="7" t="n"/>
      <c r="D24" s="8" t="n"/>
      <c r="E24" s="9" t="n"/>
      <c r="F24" s="9" t="n"/>
      <c r="G24" s="10">
        <f>IF(F24&lt;&gt;"",F24,IF(B24="","",IFERROR(INDEX(Shapes!$B$7:$B$400,MATCH(UPPER(B24),Shapes!$A$7:$A$400,0)),IF(OR(LEFT(UPPER(B24),1)="W",LEFT(UPPER(B24),1)="S",LEFT(UPPER(B24),1)="C",LEFT(UPPER(B24),2)="MC",LEFT(UPPER(B24),2)="HP",LEFT(UPPER(B24),1)="M"),IFERROR(VALUE(MID(B24,FIND("~",SUBSTITUTE(UPPER(B24),"X","~",LEN(B24)-LEN(SUBSTITUTE(UPPER(B24),"X",""))))+1,99)),""),""))))</f>
        <v/>
      </c>
      <c r="H24" s="11">
        <f>IF(OR(D24="",E24="",G24=""),"",D24*E24*G24)</f>
        <v/>
      </c>
      <c r="I24" s="7" t="n"/>
      <c r="J24" s="7" t="n"/>
    </row>
    <row r="25">
      <c r="A25" s="7" t="n"/>
      <c r="B25" s="7" t="n"/>
      <c r="C25" s="7" t="n"/>
      <c r="D25" s="8" t="n"/>
      <c r="E25" s="9" t="n"/>
      <c r="F25" s="9" t="n"/>
      <c r="G25" s="10">
        <f>IF(F25&lt;&gt;"",F25,IF(B25="","",IFERROR(INDEX(Shapes!$B$7:$B$400,MATCH(UPPER(B25),Shapes!$A$7:$A$400,0)),IF(OR(LEFT(UPPER(B25),1)="W",LEFT(UPPER(B25),1)="S",LEFT(UPPER(B25),1)="C",LEFT(UPPER(B25),2)="MC",LEFT(UPPER(B25),2)="HP",LEFT(UPPER(B25),1)="M"),IFERROR(VALUE(MID(B25,FIND("~",SUBSTITUTE(UPPER(B25),"X","~",LEN(B25)-LEN(SUBSTITUTE(UPPER(B25),"X",""))))+1,99)),""),""))))</f>
        <v/>
      </c>
      <c r="H25" s="11">
        <f>IF(OR(D25="",E25="",G25=""),"",D25*E25*G25)</f>
        <v/>
      </c>
      <c r="I25" s="7" t="n"/>
      <c r="J25" s="7" t="n"/>
    </row>
    <row r="26">
      <c r="A26" s="7" t="n"/>
      <c r="B26" s="7" t="n"/>
      <c r="C26" s="7" t="n"/>
      <c r="D26" s="8" t="n"/>
      <c r="E26" s="9" t="n"/>
      <c r="F26" s="9" t="n"/>
      <c r="G26" s="10">
        <f>IF(F26&lt;&gt;"",F26,IF(B26="","",IFERROR(INDEX(Shapes!$B$7:$B$400,MATCH(UPPER(B26),Shapes!$A$7:$A$400,0)),IF(OR(LEFT(UPPER(B26),1)="W",LEFT(UPPER(B26),1)="S",LEFT(UPPER(B26),1)="C",LEFT(UPPER(B26),2)="MC",LEFT(UPPER(B26),2)="HP",LEFT(UPPER(B26),1)="M"),IFERROR(VALUE(MID(B26,FIND("~",SUBSTITUTE(UPPER(B26),"X","~",LEN(B26)-LEN(SUBSTITUTE(UPPER(B26),"X",""))))+1,99)),""),""))))</f>
        <v/>
      </c>
      <c r="H26" s="11">
        <f>IF(OR(D26="",E26="",G26=""),"",D26*E26*G26)</f>
        <v/>
      </c>
      <c r="I26" s="7" t="n"/>
      <c r="J26" s="7" t="n"/>
    </row>
    <row r="27">
      <c r="A27" s="7" t="n"/>
      <c r="B27" s="7" t="n"/>
      <c r="C27" s="7" t="n"/>
      <c r="D27" s="8" t="n"/>
      <c r="E27" s="9" t="n"/>
      <c r="F27" s="9" t="n"/>
      <c r="G27" s="10">
        <f>IF(F27&lt;&gt;"",F27,IF(B27="","",IFERROR(INDEX(Shapes!$B$7:$B$400,MATCH(UPPER(B27),Shapes!$A$7:$A$400,0)),IF(OR(LEFT(UPPER(B27),1)="W",LEFT(UPPER(B27),1)="S",LEFT(UPPER(B27),1)="C",LEFT(UPPER(B27),2)="MC",LEFT(UPPER(B27),2)="HP",LEFT(UPPER(B27),1)="M"),IFERROR(VALUE(MID(B27,FIND("~",SUBSTITUTE(UPPER(B27),"X","~",LEN(B27)-LEN(SUBSTITUTE(UPPER(B27),"X",""))))+1,99)),""),""))))</f>
        <v/>
      </c>
      <c r="H27" s="11">
        <f>IF(OR(D27="",E27="",G27=""),"",D27*E27*G27)</f>
        <v/>
      </c>
      <c r="I27" s="7" t="n"/>
      <c r="J27" s="7" t="n"/>
    </row>
    <row r="28">
      <c r="A28" s="7" t="n"/>
      <c r="B28" s="7" t="n"/>
      <c r="C28" s="7" t="n"/>
      <c r="D28" s="8" t="n"/>
      <c r="E28" s="9" t="n"/>
      <c r="F28" s="9" t="n"/>
      <c r="G28" s="10">
        <f>IF(F28&lt;&gt;"",F28,IF(B28="","",IFERROR(INDEX(Shapes!$B$7:$B$400,MATCH(UPPER(B28),Shapes!$A$7:$A$400,0)),IF(OR(LEFT(UPPER(B28),1)="W",LEFT(UPPER(B28),1)="S",LEFT(UPPER(B28),1)="C",LEFT(UPPER(B28),2)="MC",LEFT(UPPER(B28),2)="HP",LEFT(UPPER(B28),1)="M"),IFERROR(VALUE(MID(B28,FIND("~",SUBSTITUTE(UPPER(B28),"X","~",LEN(B28)-LEN(SUBSTITUTE(UPPER(B28),"X",""))))+1,99)),""),""))))</f>
        <v/>
      </c>
      <c r="H28" s="11">
        <f>IF(OR(D28="",E28="",G28=""),"",D28*E28*G28)</f>
        <v/>
      </c>
      <c r="I28" s="7" t="n"/>
      <c r="J28" s="7" t="n"/>
    </row>
    <row r="29">
      <c r="A29" s="7" t="n"/>
      <c r="B29" s="7" t="n"/>
      <c r="C29" s="7" t="n"/>
      <c r="D29" s="8" t="n"/>
      <c r="E29" s="9" t="n"/>
      <c r="F29" s="9" t="n"/>
      <c r="G29" s="10">
        <f>IF(F29&lt;&gt;"",F29,IF(B29="","",IFERROR(INDEX(Shapes!$B$7:$B$400,MATCH(UPPER(B29),Shapes!$A$7:$A$400,0)),IF(OR(LEFT(UPPER(B29),1)="W",LEFT(UPPER(B29),1)="S",LEFT(UPPER(B29),1)="C",LEFT(UPPER(B29),2)="MC",LEFT(UPPER(B29),2)="HP",LEFT(UPPER(B29),1)="M"),IFERROR(VALUE(MID(B29,FIND("~",SUBSTITUTE(UPPER(B29),"X","~",LEN(B29)-LEN(SUBSTITUTE(UPPER(B29),"X",""))))+1,99)),""),""))))</f>
        <v/>
      </c>
      <c r="H29" s="11">
        <f>IF(OR(D29="",E29="",G29=""),"",D29*E29*G29)</f>
        <v/>
      </c>
      <c r="I29" s="7" t="n"/>
      <c r="J29" s="7" t="n"/>
    </row>
    <row r="30">
      <c r="A30" s="7" t="n"/>
      <c r="B30" s="7" t="n"/>
      <c r="C30" s="7" t="n"/>
      <c r="D30" s="8" t="n"/>
      <c r="E30" s="9" t="n"/>
      <c r="F30" s="9" t="n"/>
      <c r="G30" s="10">
        <f>IF(F30&lt;&gt;"",F30,IF(B30="","",IFERROR(INDEX(Shapes!$B$7:$B$400,MATCH(UPPER(B30),Shapes!$A$7:$A$400,0)),IF(OR(LEFT(UPPER(B30),1)="W",LEFT(UPPER(B30),1)="S",LEFT(UPPER(B30),1)="C",LEFT(UPPER(B30),2)="MC",LEFT(UPPER(B30),2)="HP",LEFT(UPPER(B30),1)="M"),IFERROR(VALUE(MID(B30,FIND("~",SUBSTITUTE(UPPER(B30),"X","~",LEN(B30)-LEN(SUBSTITUTE(UPPER(B30),"X",""))))+1,99)),""),""))))</f>
        <v/>
      </c>
      <c r="H30" s="11">
        <f>IF(OR(D30="",E30="",G30=""),"",D30*E30*G30)</f>
        <v/>
      </c>
      <c r="I30" s="7" t="n"/>
      <c r="J30" s="7" t="n"/>
    </row>
    <row r="31">
      <c r="A31" s="7" t="n"/>
      <c r="B31" s="7" t="n"/>
      <c r="C31" s="7" t="n"/>
      <c r="D31" s="8" t="n"/>
      <c r="E31" s="9" t="n"/>
      <c r="F31" s="9" t="n"/>
      <c r="G31" s="10">
        <f>IF(F31&lt;&gt;"",F31,IF(B31="","",IFERROR(INDEX(Shapes!$B$7:$B$400,MATCH(UPPER(B31),Shapes!$A$7:$A$400,0)),IF(OR(LEFT(UPPER(B31),1)="W",LEFT(UPPER(B31),1)="S",LEFT(UPPER(B31),1)="C",LEFT(UPPER(B31),2)="MC",LEFT(UPPER(B31),2)="HP",LEFT(UPPER(B31),1)="M"),IFERROR(VALUE(MID(B31,FIND("~",SUBSTITUTE(UPPER(B31),"X","~",LEN(B31)-LEN(SUBSTITUTE(UPPER(B31),"X",""))))+1,99)),""),""))))</f>
        <v/>
      </c>
      <c r="H31" s="11">
        <f>IF(OR(D31="",E31="",G31=""),"",D31*E31*G31)</f>
        <v/>
      </c>
      <c r="I31" s="7" t="n"/>
      <c r="J31" s="7" t="n"/>
    </row>
    <row r="32">
      <c r="A32" s="7" t="n"/>
      <c r="B32" s="7" t="n"/>
      <c r="C32" s="7" t="n"/>
      <c r="D32" s="8" t="n"/>
      <c r="E32" s="9" t="n"/>
      <c r="F32" s="9" t="n"/>
      <c r="G32" s="10">
        <f>IF(F32&lt;&gt;"",F32,IF(B32="","",IFERROR(INDEX(Shapes!$B$7:$B$400,MATCH(UPPER(B32),Shapes!$A$7:$A$400,0)),IF(OR(LEFT(UPPER(B32),1)="W",LEFT(UPPER(B32),1)="S",LEFT(UPPER(B32),1)="C",LEFT(UPPER(B32),2)="MC",LEFT(UPPER(B32),2)="HP",LEFT(UPPER(B32),1)="M"),IFERROR(VALUE(MID(B32,FIND("~",SUBSTITUTE(UPPER(B32),"X","~",LEN(B32)-LEN(SUBSTITUTE(UPPER(B32),"X",""))))+1,99)),""),""))))</f>
        <v/>
      </c>
      <c r="H32" s="11">
        <f>IF(OR(D32="",E32="",G32=""),"",D32*E32*G32)</f>
        <v/>
      </c>
      <c r="I32" s="7" t="n"/>
      <c r="J32" s="7" t="n"/>
    </row>
    <row r="33">
      <c r="A33" s="7" t="n"/>
      <c r="B33" s="7" t="n"/>
      <c r="C33" s="7" t="n"/>
      <c r="D33" s="8" t="n"/>
      <c r="E33" s="9" t="n"/>
      <c r="F33" s="9" t="n"/>
      <c r="G33" s="10">
        <f>IF(F33&lt;&gt;"",F33,IF(B33="","",IFERROR(INDEX(Shapes!$B$7:$B$400,MATCH(UPPER(B33),Shapes!$A$7:$A$400,0)),IF(OR(LEFT(UPPER(B33),1)="W",LEFT(UPPER(B33),1)="S",LEFT(UPPER(B33),1)="C",LEFT(UPPER(B33),2)="MC",LEFT(UPPER(B33),2)="HP",LEFT(UPPER(B33),1)="M"),IFERROR(VALUE(MID(B33,FIND("~",SUBSTITUTE(UPPER(B33),"X","~",LEN(B33)-LEN(SUBSTITUTE(UPPER(B33),"X",""))))+1,99)),""),""))))</f>
        <v/>
      </c>
      <c r="H33" s="11">
        <f>IF(OR(D33="",E33="",G33=""),"",D33*E33*G33)</f>
        <v/>
      </c>
      <c r="I33" s="7" t="n"/>
      <c r="J33" s="7" t="n"/>
    </row>
    <row r="34">
      <c r="A34" s="7" t="n"/>
      <c r="B34" s="7" t="n"/>
      <c r="C34" s="7" t="n"/>
      <c r="D34" s="8" t="n"/>
      <c r="E34" s="9" t="n"/>
      <c r="F34" s="9" t="n"/>
      <c r="G34" s="10">
        <f>IF(F34&lt;&gt;"",F34,IF(B34="","",IFERROR(INDEX(Shapes!$B$7:$B$400,MATCH(UPPER(B34),Shapes!$A$7:$A$400,0)),IF(OR(LEFT(UPPER(B34),1)="W",LEFT(UPPER(B34),1)="S",LEFT(UPPER(B34),1)="C",LEFT(UPPER(B34),2)="MC",LEFT(UPPER(B34),2)="HP",LEFT(UPPER(B34),1)="M"),IFERROR(VALUE(MID(B34,FIND("~",SUBSTITUTE(UPPER(B34),"X","~",LEN(B34)-LEN(SUBSTITUTE(UPPER(B34),"X",""))))+1,99)),""),""))))</f>
        <v/>
      </c>
      <c r="H34" s="11">
        <f>IF(OR(D34="",E34="",G34=""),"",D34*E34*G34)</f>
        <v/>
      </c>
      <c r="I34" s="7" t="n"/>
      <c r="J34" s="7" t="n"/>
    </row>
    <row r="35">
      <c r="A35" s="7" t="n"/>
      <c r="B35" s="7" t="n"/>
      <c r="C35" s="7" t="n"/>
      <c r="D35" s="8" t="n"/>
      <c r="E35" s="9" t="n"/>
      <c r="F35" s="9" t="n"/>
      <c r="G35" s="10">
        <f>IF(F35&lt;&gt;"",F35,IF(B35="","",IFERROR(INDEX(Shapes!$B$7:$B$400,MATCH(UPPER(B35),Shapes!$A$7:$A$400,0)),IF(OR(LEFT(UPPER(B35),1)="W",LEFT(UPPER(B35),1)="S",LEFT(UPPER(B35),1)="C",LEFT(UPPER(B35),2)="MC",LEFT(UPPER(B35),2)="HP",LEFT(UPPER(B35),1)="M"),IFERROR(VALUE(MID(B35,FIND("~",SUBSTITUTE(UPPER(B35),"X","~",LEN(B35)-LEN(SUBSTITUTE(UPPER(B35),"X",""))))+1,99)),""),""))))</f>
        <v/>
      </c>
      <c r="H35" s="11">
        <f>IF(OR(D35="",E35="",G35=""),"",D35*E35*G35)</f>
        <v/>
      </c>
      <c r="I35" s="7" t="n"/>
      <c r="J35" s="7" t="n"/>
    </row>
    <row r="36">
      <c r="A36" s="7" t="n"/>
      <c r="B36" s="7" t="n"/>
      <c r="C36" s="7" t="n"/>
      <c r="D36" s="8" t="n"/>
      <c r="E36" s="9" t="n"/>
      <c r="F36" s="9" t="n"/>
      <c r="G36" s="10">
        <f>IF(F36&lt;&gt;"",F36,IF(B36="","",IFERROR(INDEX(Shapes!$B$7:$B$400,MATCH(UPPER(B36),Shapes!$A$7:$A$400,0)),IF(OR(LEFT(UPPER(B36),1)="W",LEFT(UPPER(B36),1)="S",LEFT(UPPER(B36),1)="C",LEFT(UPPER(B36),2)="MC",LEFT(UPPER(B36),2)="HP",LEFT(UPPER(B36),1)="M"),IFERROR(VALUE(MID(B36,FIND("~",SUBSTITUTE(UPPER(B36),"X","~",LEN(B36)-LEN(SUBSTITUTE(UPPER(B36),"X",""))))+1,99)),""),""))))</f>
        <v/>
      </c>
      <c r="H36" s="11">
        <f>IF(OR(D36="",E36="",G36=""),"",D36*E36*G36)</f>
        <v/>
      </c>
      <c r="I36" s="7" t="n"/>
      <c r="J36" s="7" t="n"/>
    </row>
    <row r="37">
      <c r="A37" s="7" t="n"/>
      <c r="B37" s="7" t="n"/>
      <c r="C37" s="7" t="n"/>
      <c r="D37" s="8" t="n"/>
      <c r="E37" s="9" t="n"/>
      <c r="F37" s="9" t="n"/>
      <c r="G37" s="10">
        <f>IF(F37&lt;&gt;"",F37,IF(B37="","",IFERROR(INDEX(Shapes!$B$7:$B$400,MATCH(UPPER(B37),Shapes!$A$7:$A$400,0)),IF(OR(LEFT(UPPER(B37),1)="W",LEFT(UPPER(B37),1)="S",LEFT(UPPER(B37),1)="C",LEFT(UPPER(B37),2)="MC",LEFT(UPPER(B37),2)="HP",LEFT(UPPER(B37),1)="M"),IFERROR(VALUE(MID(B37,FIND("~",SUBSTITUTE(UPPER(B37),"X","~",LEN(B37)-LEN(SUBSTITUTE(UPPER(B37),"X",""))))+1,99)),""),""))))</f>
        <v/>
      </c>
      <c r="H37" s="11">
        <f>IF(OR(D37="",E37="",G37=""),"",D37*E37*G37)</f>
        <v/>
      </c>
      <c r="I37" s="7" t="n"/>
      <c r="J37" s="7" t="n"/>
    </row>
    <row r="38">
      <c r="A38" s="7" t="n"/>
      <c r="B38" s="7" t="n"/>
      <c r="C38" s="7" t="n"/>
      <c r="D38" s="8" t="n"/>
      <c r="E38" s="9" t="n"/>
      <c r="F38" s="9" t="n"/>
      <c r="G38" s="10">
        <f>IF(F38&lt;&gt;"",F38,IF(B38="","",IFERROR(INDEX(Shapes!$B$7:$B$400,MATCH(UPPER(B38),Shapes!$A$7:$A$400,0)),IF(OR(LEFT(UPPER(B38),1)="W",LEFT(UPPER(B38),1)="S",LEFT(UPPER(B38),1)="C",LEFT(UPPER(B38),2)="MC",LEFT(UPPER(B38),2)="HP",LEFT(UPPER(B38),1)="M"),IFERROR(VALUE(MID(B38,FIND("~",SUBSTITUTE(UPPER(B38),"X","~",LEN(B38)-LEN(SUBSTITUTE(UPPER(B38),"X",""))))+1,99)),""),""))))</f>
        <v/>
      </c>
      <c r="H38" s="11">
        <f>IF(OR(D38="",E38="",G38=""),"",D38*E38*G38)</f>
        <v/>
      </c>
      <c r="I38" s="7" t="n"/>
      <c r="J38" s="7" t="n"/>
    </row>
    <row r="39">
      <c r="A39" s="7" t="n"/>
      <c r="B39" s="7" t="n"/>
      <c r="C39" s="7" t="n"/>
      <c r="D39" s="8" t="n"/>
      <c r="E39" s="9" t="n"/>
      <c r="F39" s="9" t="n"/>
      <c r="G39" s="10">
        <f>IF(F39&lt;&gt;"",F39,IF(B39="","",IFERROR(INDEX(Shapes!$B$7:$B$400,MATCH(UPPER(B39),Shapes!$A$7:$A$400,0)),IF(OR(LEFT(UPPER(B39),1)="W",LEFT(UPPER(B39),1)="S",LEFT(UPPER(B39),1)="C",LEFT(UPPER(B39),2)="MC",LEFT(UPPER(B39),2)="HP",LEFT(UPPER(B39),1)="M"),IFERROR(VALUE(MID(B39,FIND("~",SUBSTITUTE(UPPER(B39),"X","~",LEN(B39)-LEN(SUBSTITUTE(UPPER(B39),"X",""))))+1,99)),""),""))))</f>
        <v/>
      </c>
      <c r="H39" s="11">
        <f>IF(OR(D39="",E39="",G39=""),"",D39*E39*G39)</f>
        <v/>
      </c>
      <c r="I39" s="7" t="n"/>
      <c r="J39" s="7" t="n"/>
    </row>
    <row r="40">
      <c r="A40" s="7" t="n"/>
      <c r="B40" s="7" t="n"/>
      <c r="C40" s="7" t="n"/>
      <c r="D40" s="8" t="n"/>
      <c r="E40" s="9" t="n"/>
      <c r="F40" s="9" t="n"/>
      <c r="G40" s="10">
        <f>IF(F40&lt;&gt;"",F40,IF(B40="","",IFERROR(INDEX(Shapes!$B$7:$B$400,MATCH(UPPER(B40),Shapes!$A$7:$A$400,0)),IF(OR(LEFT(UPPER(B40),1)="W",LEFT(UPPER(B40),1)="S",LEFT(UPPER(B40),1)="C",LEFT(UPPER(B40),2)="MC",LEFT(UPPER(B40),2)="HP",LEFT(UPPER(B40),1)="M"),IFERROR(VALUE(MID(B40,FIND("~",SUBSTITUTE(UPPER(B40),"X","~",LEN(B40)-LEN(SUBSTITUTE(UPPER(B40),"X",""))))+1,99)),""),""))))</f>
        <v/>
      </c>
      <c r="H40" s="11">
        <f>IF(OR(D40="",E40="",G40=""),"",D40*E40*G40)</f>
        <v/>
      </c>
      <c r="I40" s="7" t="n"/>
      <c r="J40" s="7" t="n"/>
    </row>
    <row r="41">
      <c r="A41" s="7" t="n"/>
      <c r="B41" s="7" t="n"/>
      <c r="C41" s="7" t="n"/>
      <c r="D41" s="8" t="n"/>
      <c r="E41" s="9" t="n"/>
      <c r="F41" s="9" t="n"/>
      <c r="G41" s="10">
        <f>IF(F41&lt;&gt;"",F41,IF(B41="","",IFERROR(INDEX(Shapes!$B$7:$B$400,MATCH(UPPER(B41),Shapes!$A$7:$A$400,0)),IF(OR(LEFT(UPPER(B41),1)="W",LEFT(UPPER(B41),1)="S",LEFT(UPPER(B41),1)="C",LEFT(UPPER(B41),2)="MC",LEFT(UPPER(B41),2)="HP",LEFT(UPPER(B41),1)="M"),IFERROR(VALUE(MID(B41,FIND("~",SUBSTITUTE(UPPER(B41),"X","~",LEN(B41)-LEN(SUBSTITUTE(UPPER(B41),"X",""))))+1,99)),""),""))))</f>
        <v/>
      </c>
      <c r="H41" s="11">
        <f>IF(OR(D41="",E41="",G41=""),"",D41*E41*G41)</f>
        <v/>
      </c>
      <c r="I41" s="7" t="n"/>
      <c r="J41" s="7" t="n"/>
    </row>
    <row r="42">
      <c r="A42" s="7" t="n"/>
      <c r="B42" s="7" t="n"/>
      <c r="C42" s="7" t="n"/>
      <c r="D42" s="8" t="n"/>
      <c r="E42" s="9" t="n"/>
      <c r="F42" s="9" t="n"/>
      <c r="G42" s="10">
        <f>IF(F42&lt;&gt;"",F42,IF(B42="","",IFERROR(INDEX(Shapes!$B$7:$B$400,MATCH(UPPER(B42),Shapes!$A$7:$A$400,0)),IF(OR(LEFT(UPPER(B42),1)="W",LEFT(UPPER(B42),1)="S",LEFT(UPPER(B42),1)="C",LEFT(UPPER(B42),2)="MC",LEFT(UPPER(B42),2)="HP",LEFT(UPPER(B42),1)="M"),IFERROR(VALUE(MID(B42,FIND("~",SUBSTITUTE(UPPER(B42),"X","~",LEN(B42)-LEN(SUBSTITUTE(UPPER(B42),"X",""))))+1,99)),""),""))))</f>
        <v/>
      </c>
      <c r="H42" s="11">
        <f>IF(OR(D42="",E42="",G42=""),"",D42*E42*G42)</f>
        <v/>
      </c>
      <c r="I42" s="7" t="n"/>
      <c r="J42" s="7" t="n"/>
    </row>
    <row r="43">
      <c r="A43" s="7" t="n"/>
      <c r="B43" s="7" t="n"/>
      <c r="C43" s="7" t="n"/>
      <c r="D43" s="8" t="n"/>
      <c r="E43" s="9" t="n"/>
      <c r="F43" s="9" t="n"/>
      <c r="G43" s="10">
        <f>IF(F43&lt;&gt;"",F43,IF(B43="","",IFERROR(INDEX(Shapes!$B$7:$B$400,MATCH(UPPER(B43),Shapes!$A$7:$A$400,0)),IF(OR(LEFT(UPPER(B43),1)="W",LEFT(UPPER(B43),1)="S",LEFT(UPPER(B43),1)="C",LEFT(UPPER(B43),2)="MC",LEFT(UPPER(B43),2)="HP",LEFT(UPPER(B43),1)="M"),IFERROR(VALUE(MID(B43,FIND("~",SUBSTITUTE(UPPER(B43),"X","~",LEN(B43)-LEN(SUBSTITUTE(UPPER(B43),"X",""))))+1,99)),""),""))))</f>
        <v/>
      </c>
      <c r="H43" s="11">
        <f>IF(OR(D43="",E43="",G43=""),"",D43*E43*G43)</f>
        <v/>
      </c>
      <c r="I43" s="7" t="n"/>
      <c r="J43" s="7" t="n"/>
    </row>
    <row r="44">
      <c r="A44" s="7" t="n"/>
      <c r="B44" s="7" t="n"/>
      <c r="C44" s="7" t="n"/>
      <c r="D44" s="8" t="n"/>
      <c r="E44" s="9" t="n"/>
      <c r="F44" s="9" t="n"/>
      <c r="G44" s="10">
        <f>IF(F44&lt;&gt;"",F44,IF(B44="","",IFERROR(INDEX(Shapes!$B$7:$B$400,MATCH(UPPER(B44),Shapes!$A$7:$A$400,0)),IF(OR(LEFT(UPPER(B44),1)="W",LEFT(UPPER(B44),1)="S",LEFT(UPPER(B44),1)="C",LEFT(UPPER(B44),2)="MC",LEFT(UPPER(B44),2)="HP",LEFT(UPPER(B44),1)="M"),IFERROR(VALUE(MID(B44,FIND("~",SUBSTITUTE(UPPER(B44),"X","~",LEN(B44)-LEN(SUBSTITUTE(UPPER(B44),"X",""))))+1,99)),""),""))))</f>
        <v/>
      </c>
      <c r="H44" s="11">
        <f>IF(OR(D44="",E44="",G44=""),"",D44*E44*G44)</f>
        <v/>
      </c>
      <c r="I44" s="7" t="n"/>
      <c r="J44" s="7" t="n"/>
    </row>
    <row r="45">
      <c r="A45" s="7" t="n"/>
      <c r="B45" s="7" t="n"/>
      <c r="C45" s="7" t="n"/>
      <c r="D45" s="8" t="n"/>
      <c r="E45" s="9" t="n"/>
      <c r="F45" s="9" t="n"/>
      <c r="G45" s="10">
        <f>IF(F45&lt;&gt;"",F45,IF(B45="","",IFERROR(INDEX(Shapes!$B$7:$B$400,MATCH(UPPER(B45),Shapes!$A$7:$A$400,0)),IF(OR(LEFT(UPPER(B45),1)="W",LEFT(UPPER(B45),1)="S",LEFT(UPPER(B45),1)="C",LEFT(UPPER(B45),2)="MC",LEFT(UPPER(B45),2)="HP",LEFT(UPPER(B45),1)="M"),IFERROR(VALUE(MID(B45,FIND("~",SUBSTITUTE(UPPER(B45),"X","~",LEN(B45)-LEN(SUBSTITUTE(UPPER(B45),"X",""))))+1,99)),""),""))))</f>
        <v/>
      </c>
      <c r="H45" s="11">
        <f>IF(OR(D45="",E45="",G45=""),"",D45*E45*G45)</f>
        <v/>
      </c>
      <c r="I45" s="7" t="n"/>
      <c r="J45" s="7" t="n"/>
    </row>
    <row r="46">
      <c r="A46" s="7" t="n"/>
      <c r="B46" s="7" t="n"/>
      <c r="C46" s="7" t="n"/>
      <c r="D46" s="8" t="n"/>
      <c r="E46" s="9" t="n"/>
      <c r="F46" s="9" t="n"/>
      <c r="G46" s="10">
        <f>IF(F46&lt;&gt;"",F46,IF(B46="","",IFERROR(INDEX(Shapes!$B$7:$B$400,MATCH(UPPER(B46),Shapes!$A$7:$A$400,0)),IF(OR(LEFT(UPPER(B46),1)="W",LEFT(UPPER(B46),1)="S",LEFT(UPPER(B46),1)="C",LEFT(UPPER(B46),2)="MC",LEFT(UPPER(B46),2)="HP",LEFT(UPPER(B46),1)="M"),IFERROR(VALUE(MID(B46,FIND("~",SUBSTITUTE(UPPER(B46),"X","~",LEN(B46)-LEN(SUBSTITUTE(UPPER(B46),"X",""))))+1,99)),""),""))))</f>
        <v/>
      </c>
      <c r="H46" s="11">
        <f>IF(OR(D46="",E46="",G46=""),"",D46*E46*G46)</f>
        <v/>
      </c>
      <c r="I46" s="7" t="n"/>
      <c r="J46" s="7" t="n"/>
    </row>
    <row r="47">
      <c r="A47" s="7" t="n"/>
      <c r="B47" s="7" t="n"/>
      <c r="C47" s="7" t="n"/>
      <c r="D47" s="8" t="n"/>
      <c r="E47" s="9" t="n"/>
      <c r="F47" s="9" t="n"/>
      <c r="G47" s="10">
        <f>IF(F47&lt;&gt;"",F47,IF(B47="","",IFERROR(INDEX(Shapes!$B$7:$B$400,MATCH(UPPER(B47),Shapes!$A$7:$A$400,0)),IF(OR(LEFT(UPPER(B47),1)="W",LEFT(UPPER(B47),1)="S",LEFT(UPPER(B47),1)="C",LEFT(UPPER(B47),2)="MC",LEFT(UPPER(B47),2)="HP",LEFT(UPPER(B47),1)="M"),IFERROR(VALUE(MID(B47,FIND("~",SUBSTITUTE(UPPER(B47),"X","~",LEN(B47)-LEN(SUBSTITUTE(UPPER(B47),"X",""))))+1,99)),""),""))))</f>
        <v/>
      </c>
      <c r="H47" s="11">
        <f>IF(OR(D47="",E47="",G47=""),"",D47*E47*G47)</f>
        <v/>
      </c>
      <c r="I47" s="7" t="n"/>
      <c r="J47" s="7" t="n"/>
    </row>
    <row r="48">
      <c r="A48" s="7" t="n"/>
      <c r="B48" s="7" t="n"/>
      <c r="C48" s="7" t="n"/>
      <c r="D48" s="8" t="n"/>
      <c r="E48" s="9" t="n"/>
      <c r="F48" s="9" t="n"/>
      <c r="G48" s="10">
        <f>IF(F48&lt;&gt;"",F48,IF(B48="","",IFERROR(INDEX(Shapes!$B$7:$B$400,MATCH(UPPER(B48),Shapes!$A$7:$A$400,0)),IF(OR(LEFT(UPPER(B48),1)="W",LEFT(UPPER(B48),1)="S",LEFT(UPPER(B48),1)="C",LEFT(UPPER(B48),2)="MC",LEFT(UPPER(B48),2)="HP",LEFT(UPPER(B48),1)="M"),IFERROR(VALUE(MID(B48,FIND("~",SUBSTITUTE(UPPER(B48),"X","~",LEN(B48)-LEN(SUBSTITUTE(UPPER(B48),"X",""))))+1,99)),""),""))))</f>
        <v/>
      </c>
      <c r="H48" s="11">
        <f>IF(OR(D48="",E48="",G48=""),"",D48*E48*G48)</f>
        <v/>
      </c>
      <c r="I48" s="7" t="n"/>
      <c r="J48" s="7" t="n"/>
    </row>
    <row r="49">
      <c r="A49" s="7" t="n"/>
      <c r="B49" s="7" t="n"/>
      <c r="C49" s="7" t="n"/>
      <c r="D49" s="8" t="n"/>
      <c r="E49" s="9" t="n"/>
      <c r="F49" s="9" t="n"/>
      <c r="G49" s="10">
        <f>IF(F49&lt;&gt;"",F49,IF(B49="","",IFERROR(INDEX(Shapes!$B$7:$B$400,MATCH(UPPER(B49),Shapes!$A$7:$A$400,0)),IF(OR(LEFT(UPPER(B49),1)="W",LEFT(UPPER(B49),1)="S",LEFT(UPPER(B49),1)="C",LEFT(UPPER(B49),2)="MC",LEFT(UPPER(B49),2)="HP",LEFT(UPPER(B49),1)="M"),IFERROR(VALUE(MID(B49,FIND("~",SUBSTITUTE(UPPER(B49),"X","~",LEN(B49)-LEN(SUBSTITUTE(UPPER(B49),"X",""))))+1,99)),""),""))))</f>
        <v/>
      </c>
      <c r="H49" s="11">
        <f>IF(OR(D49="",E49="",G49=""),"",D49*E49*G49)</f>
        <v/>
      </c>
      <c r="I49" s="7" t="n"/>
      <c r="J49" s="7" t="n"/>
    </row>
    <row r="50">
      <c r="A50" s="7" t="n"/>
      <c r="B50" s="7" t="n"/>
      <c r="C50" s="7" t="n"/>
      <c r="D50" s="8" t="n"/>
      <c r="E50" s="9" t="n"/>
      <c r="F50" s="9" t="n"/>
      <c r="G50" s="10">
        <f>IF(F50&lt;&gt;"",F50,IF(B50="","",IFERROR(INDEX(Shapes!$B$7:$B$400,MATCH(UPPER(B50),Shapes!$A$7:$A$400,0)),IF(OR(LEFT(UPPER(B50),1)="W",LEFT(UPPER(B50),1)="S",LEFT(UPPER(B50),1)="C",LEFT(UPPER(B50),2)="MC",LEFT(UPPER(B50),2)="HP",LEFT(UPPER(B50),1)="M"),IFERROR(VALUE(MID(B50,FIND("~",SUBSTITUTE(UPPER(B50),"X","~",LEN(B50)-LEN(SUBSTITUTE(UPPER(B50),"X",""))))+1,99)),""),""))))</f>
        <v/>
      </c>
      <c r="H50" s="11">
        <f>IF(OR(D50="",E50="",G50=""),"",D50*E50*G50)</f>
        <v/>
      </c>
      <c r="I50" s="7" t="n"/>
      <c r="J50" s="7" t="n"/>
    </row>
    <row r="51">
      <c r="A51" s="7" t="n"/>
      <c r="B51" s="7" t="n"/>
      <c r="C51" s="7" t="n"/>
      <c r="D51" s="8" t="n"/>
      <c r="E51" s="9" t="n"/>
      <c r="F51" s="9" t="n"/>
      <c r="G51" s="10">
        <f>IF(F51&lt;&gt;"",F51,IF(B51="","",IFERROR(INDEX(Shapes!$B$7:$B$400,MATCH(UPPER(B51),Shapes!$A$7:$A$400,0)),IF(OR(LEFT(UPPER(B51),1)="W",LEFT(UPPER(B51),1)="S",LEFT(UPPER(B51),1)="C",LEFT(UPPER(B51),2)="MC",LEFT(UPPER(B51),2)="HP",LEFT(UPPER(B51),1)="M"),IFERROR(VALUE(MID(B51,FIND("~",SUBSTITUTE(UPPER(B51),"X","~",LEN(B51)-LEN(SUBSTITUTE(UPPER(B51),"X",""))))+1,99)),""),""))))</f>
        <v/>
      </c>
      <c r="H51" s="11">
        <f>IF(OR(D51="",E51="",G51=""),"",D51*E51*G51)</f>
        <v/>
      </c>
      <c r="I51" s="7" t="n"/>
      <c r="J51" s="7" t="n"/>
    </row>
    <row r="52">
      <c r="A52" s="7" t="n"/>
      <c r="B52" s="7" t="n"/>
      <c r="C52" s="7" t="n"/>
      <c r="D52" s="8" t="n"/>
      <c r="E52" s="9" t="n"/>
      <c r="F52" s="9" t="n"/>
      <c r="G52" s="10">
        <f>IF(F52&lt;&gt;"",F52,IF(B52="","",IFERROR(INDEX(Shapes!$B$7:$B$400,MATCH(UPPER(B52),Shapes!$A$7:$A$400,0)),IF(OR(LEFT(UPPER(B52),1)="W",LEFT(UPPER(B52),1)="S",LEFT(UPPER(B52),1)="C",LEFT(UPPER(B52),2)="MC",LEFT(UPPER(B52),2)="HP",LEFT(UPPER(B52),1)="M"),IFERROR(VALUE(MID(B52,FIND("~",SUBSTITUTE(UPPER(B52),"X","~",LEN(B52)-LEN(SUBSTITUTE(UPPER(B52),"X",""))))+1,99)),""),""))))</f>
        <v/>
      </c>
      <c r="H52" s="11">
        <f>IF(OR(D52="",E52="",G52=""),"",D52*E52*G52)</f>
        <v/>
      </c>
      <c r="I52" s="7" t="n"/>
      <c r="J52" s="7" t="n"/>
    </row>
    <row r="53">
      <c r="A53" s="7" t="n"/>
      <c r="B53" s="7" t="n"/>
      <c r="C53" s="7" t="n"/>
      <c r="D53" s="8" t="n"/>
      <c r="E53" s="9" t="n"/>
      <c r="F53" s="9" t="n"/>
      <c r="G53" s="10">
        <f>IF(F53&lt;&gt;"",F53,IF(B53="","",IFERROR(INDEX(Shapes!$B$7:$B$400,MATCH(UPPER(B53),Shapes!$A$7:$A$400,0)),IF(OR(LEFT(UPPER(B53),1)="W",LEFT(UPPER(B53),1)="S",LEFT(UPPER(B53),1)="C",LEFT(UPPER(B53),2)="MC",LEFT(UPPER(B53),2)="HP",LEFT(UPPER(B53),1)="M"),IFERROR(VALUE(MID(B53,FIND("~",SUBSTITUTE(UPPER(B53),"X","~",LEN(B53)-LEN(SUBSTITUTE(UPPER(B53),"X",""))))+1,99)),""),""))))</f>
        <v/>
      </c>
      <c r="H53" s="11">
        <f>IF(OR(D53="",E53="",G53=""),"",D53*E53*G53)</f>
        <v/>
      </c>
      <c r="I53" s="7" t="n"/>
      <c r="J53" s="7" t="n"/>
    </row>
    <row r="54">
      <c r="A54" s="7" t="n"/>
      <c r="B54" s="7" t="n"/>
      <c r="C54" s="7" t="n"/>
      <c r="D54" s="8" t="n"/>
      <c r="E54" s="9" t="n"/>
      <c r="F54" s="9" t="n"/>
      <c r="G54" s="10">
        <f>IF(F54&lt;&gt;"",F54,IF(B54="","",IFERROR(INDEX(Shapes!$B$7:$B$400,MATCH(UPPER(B54),Shapes!$A$7:$A$400,0)),IF(OR(LEFT(UPPER(B54),1)="W",LEFT(UPPER(B54),1)="S",LEFT(UPPER(B54),1)="C",LEFT(UPPER(B54),2)="MC",LEFT(UPPER(B54),2)="HP",LEFT(UPPER(B54),1)="M"),IFERROR(VALUE(MID(B54,FIND("~",SUBSTITUTE(UPPER(B54),"X","~",LEN(B54)-LEN(SUBSTITUTE(UPPER(B54),"X",""))))+1,99)),""),""))))</f>
        <v/>
      </c>
      <c r="H54" s="11">
        <f>IF(OR(D54="",E54="",G54=""),"",D54*E54*G54)</f>
        <v/>
      </c>
      <c r="I54" s="7" t="n"/>
      <c r="J54" s="7" t="n"/>
    </row>
    <row r="55">
      <c r="A55" s="7" t="n"/>
      <c r="B55" s="7" t="n"/>
      <c r="C55" s="7" t="n"/>
      <c r="D55" s="8" t="n"/>
      <c r="E55" s="9" t="n"/>
      <c r="F55" s="9" t="n"/>
      <c r="G55" s="10">
        <f>IF(F55&lt;&gt;"",F55,IF(B55="","",IFERROR(INDEX(Shapes!$B$7:$B$400,MATCH(UPPER(B55),Shapes!$A$7:$A$400,0)),IF(OR(LEFT(UPPER(B55),1)="W",LEFT(UPPER(B55),1)="S",LEFT(UPPER(B55),1)="C",LEFT(UPPER(B55),2)="MC",LEFT(UPPER(B55),2)="HP",LEFT(UPPER(B55),1)="M"),IFERROR(VALUE(MID(B55,FIND("~",SUBSTITUTE(UPPER(B55),"X","~",LEN(B55)-LEN(SUBSTITUTE(UPPER(B55),"X",""))))+1,99)),""),""))))</f>
        <v/>
      </c>
      <c r="H55" s="11">
        <f>IF(OR(D55="",E55="",G55=""),"",D55*E55*G55)</f>
        <v/>
      </c>
      <c r="I55" s="7" t="n"/>
      <c r="J55" s="7" t="n"/>
    </row>
    <row r="56">
      <c r="A56" s="7" t="n"/>
      <c r="B56" s="7" t="n"/>
      <c r="C56" s="7" t="n"/>
      <c r="D56" s="8" t="n"/>
      <c r="E56" s="9" t="n"/>
      <c r="F56" s="9" t="n"/>
      <c r="G56" s="10">
        <f>IF(F56&lt;&gt;"",F56,IF(B56="","",IFERROR(INDEX(Shapes!$B$7:$B$400,MATCH(UPPER(B56),Shapes!$A$7:$A$400,0)),IF(OR(LEFT(UPPER(B56),1)="W",LEFT(UPPER(B56),1)="S",LEFT(UPPER(B56),1)="C",LEFT(UPPER(B56),2)="MC",LEFT(UPPER(B56),2)="HP",LEFT(UPPER(B56),1)="M"),IFERROR(VALUE(MID(B56,FIND("~",SUBSTITUTE(UPPER(B56),"X","~",LEN(B56)-LEN(SUBSTITUTE(UPPER(B56),"X",""))))+1,99)),""),""))))</f>
        <v/>
      </c>
      <c r="H56" s="11">
        <f>IF(OR(D56="",E56="",G56=""),"",D56*E56*G56)</f>
        <v/>
      </c>
      <c r="I56" s="7" t="n"/>
      <c r="J56" s="7" t="n"/>
    </row>
    <row r="57">
      <c r="A57" s="12" t="inlineStr">
        <is>
          <t>Framing subtotal</t>
        </is>
      </c>
      <c r="B57" s="13" t="n"/>
      <c r="C57" s="13" t="n"/>
      <c r="D57" s="13" t="n"/>
      <c r="E57" s="13" t="n"/>
      <c r="F57" s="13" t="n"/>
      <c r="G57" s="13" t="n"/>
      <c r="H57" s="14">
        <f>SUM(H7:H56)</f>
        <v/>
      </c>
      <c r="I57" s="15">
        <f>H57/2000</f>
        <v/>
      </c>
      <c r="J57" s="13" t="n"/>
    </row>
    <row r="59">
      <c r="A59" s="2" t="inlineStr">
        <is>
          <t>Below the framing line</t>
        </is>
      </c>
      <c r="B59" s="4" t="inlineStr">
        <is>
          <t>Not on the framing plan. Added by count from details, or as a share of framing weight.</t>
        </is>
      </c>
    </row>
    <row r="60">
      <c r="A60" s="16" t="inlineStr">
        <is>
          <t>Item</t>
        </is>
      </c>
      <c r="B60" s="16" t="inlineStr">
        <is>
          <t>Qty / share</t>
        </is>
      </c>
      <c r="C60" s="16" t="inlineStr">
        <is>
          <t>Length (ft)</t>
        </is>
      </c>
      <c r="D60" s="16" t="inlineStr">
        <is>
          <t>lb/ft or lb each</t>
        </is>
      </c>
      <c r="E60" s="16" t="n"/>
      <c r="F60" s="16" t="n"/>
      <c r="G60" s="16" t="n"/>
      <c r="H60" s="16" t="inlineStr">
        <is>
          <t>Total (lb)</t>
        </is>
      </c>
      <c r="I60" s="16" t="inlineStr">
        <is>
          <t>Source</t>
        </is>
      </c>
      <c r="J60" s="16" t="inlineStr">
        <is>
          <t>Notes</t>
        </is>
      </c>
    </row>
    <row r="61">
      <c r="A61" s="17" t="inlineStr">
        <is>
          <t>Connection material</t>
        </is>
      </c>
      <c r="B61" s="18" t="n">
        <v>0.08</v>
      </c>
      <c r="C61" s="19" t="n"/>
      <c r="D61" s="19" t="n"/>
      <c r="E61" s="20" t="n"/>
      <c r="F61" s="20" t="n"/>
      <c r="G61" s="20" t="n"/>
      <c r="H61" s="21">
        <f>IF(B61="","",H57*B61)</f>
        <v/>
      </c>
      <c r="I61" s="7" t="inlineStr">
        <is>
          <t>Shop allowance</t>
        </is>
      </c>
      <c r="J61" s="7" t="inlineStr">
        <is>
          <t>Shear tabs, clip angles, stiffeners, bolts. Set the share from your own job history; moment-heavy jobs run higher.</t>
        </is>
      </c>
    </row>
    <row r="62">
      <c r="A62" s="17" t="inlineStr">
        <is>
          <t>Base plates</t>
        </is>
      </c>
      <c r="B62" s="19" t="n">
        <v>16</v>
      </c>
      <c r="C62" s="19" t="n"/>
      <c r="D62" s="8" t="n">
        <v>115</v>
      </c>
      <c r="E62" s="20" t="n"/>
      <c r="F62" s="20" t="n"/>
      <c r="G62" s="20" t="n"/>
      <c r="H62" s="21">
        <f>IF(OR(B62="",D62=""),"",B62*D62)</f>
        <v/>
      </c>
      <c r="I62" s="7" t="inlineStr">
        <is>
          <t>Base plate detail</t>
        </is>
      </c>
      <c r="J62" s="7" t="inlineStr">
        <is>
          <t>lb each = thickness (in) × width (in) × length (in) × 0.2836</t>
        </is>
      </c>
    </row>
    <row r="63">
      <c r="A63" s="17" t="inlineStr">
        <is>
          <t>Anchor rods</t>
        </is>
      </c>
      <c r="B63" s="19" t="n">
        <v>64</v>
      </c>
      <c r="C63" s="9" t="n">
        <v>1.5</v>
      </c>
      <c r="D63" s="9" t="n">
        <v>1.5</v>
      </c>
      <c r="E63" s="20" t="n"/>
      <c r="F63" s="20" t="n"/>
      <c r="G63" s="20" t="n"/>
      <c r="H63" s="21">
        <f>IF(OR(B63="",C63="",D63=""),"",B63*C63*D63)</f>
        <v/>
      </c>
      <c r="I63" s="7" t="inlineStr">
        <is>
          <t>Base plate detail</t>
        </is>
      </c>
      <c r="J63" s="7" t="inlineStr">
        <is>
          <t>Four per column. 3/4 in rod is 1.50 lb/ft.</t>
        </is>
      </c>
    </row>
    <row r="64">
      <c r="A64" s="17" t="inlineStr">
        <is>
          <t>Misc metals allowance</t>
        </is>
      </c>
      <c r="B64" s="19" t="n"/>
      <c r="C64" s="19" t="n"/>
      <c r="D64" s="19" t="n"/>
      <c r="E64" s="20" t="n"/>
      <c r="F64" s="20" t="n"/>
      <c r="G64" s="20" t="n"/>
      <c r="H64" s="22" t="n"/>
      <c r="I64" s="7" t="inlineStr">
        <is>
          <t>Scope decision</t>
        </is>
      </c>
      <c r="J64" s="7" t="inlineStr">
        <is>
          <t>Stairs, rail, ladders, embeds, lintels. Type a lb figure or leave blank.</t>
        </is>
      </c>
    </row>
    <row r="65">
      <c r="A65" s="12" t="inlineStr">
        <is>
          <t>Takeoff total</t>
        </is>
      </c>
      <c r="B65" s="13" t="n"/>
      <c r="C65" s="13" t="n"/>
      <c r="D65" s="13" t="n"/>
      <c r="E65" s="13" t="n"/>
      <c r="F65" s="13" t="n"/>
      <c r="G65" s="13" t="n"/>
      <c r="H65" s="14">
        <f>H57+SUM(H61:H64)</f>
        <v/>
      </c>
      <c r="I65" s="15">
        <f>H65/2000</f>
        <v/>
      </c>
      <c r="J65" s="13" t="n"/>
    </row>
    <row r="67">
      <c r="A67" s="2" t="inlineStr">
        <is>
          <t>Plate weight helper</t>
        </is>
      </c>
      <c r="B67" s="4" t="inlineStr">
        <is>
          <t>For a plate run by length, type the result into the lb/ft override column.</t>
        </is>
      </c>
    </row>
    <row r="68">
      <c r="A68" s="23" t="inlineStr">
        <is>
          <t>Thickness (in)</t>
        </is>
      </c>
      <c r="B68" s="3" t="n">
        <v>0.5</v>
      </c>
    </row>
    <row r="69">
      <c r="A69" s="23" t="inlineStr">
        <is>
          <t>Width (in)</t>
        </is>
      </c>
      <c r="B69" s="3" t="n">
        <v>12</v>
      </c>
    </row>
    <row r="70">
      <c r="A70" s="2" t="inlineStr">
        <is>
          <t>lb/ft</t>
        </is>
      </c>
      <c r="B70" s="24">
        <f>B68*B69*3.4032</f>
        <v/>
      </c>
      <c r="C70" s="4" t="inlineStr">
        <is>
          <t>thickness × width × 3.4032 (steel at 0.2836 lb/in³ × 12 in)</t>
        </is>
      </c>
    </row>
    <row r="72">
      <c r="A72" s="2" t="inlineStr">
        <is>
          <t>Assumptions and sources</t>
        </is>
      </c>
    </row>
    <row r="73">
      <c r="A73" s="4" t="inlineStr">
        <is>
          <t>Weights: AISC Shapes Database v16.0. W, S, C, MC, HP, M, WT, ST, MT designations carry lb/ft; other shapes are looked up on the Shapes tab. Verify before bidding.</t>
        </is>
      </c>
    </row>
    <row r="74">
      <c r="A74" s="4" t="inlineStr">
        <is>
          <t>Connection material at 8% of framing weight is an illustration, not a standard. Set the share from your own job history; it rises with moment connections.</t>
        </is>
      </c>
    </row>
    <row r="75">
      <c r="A75" s="4" t="inlineStr">
        <is>
          <t>Base plate example: PL 1-1/4 × 18 × 18 = 1.25 × 18 × 18 × 0.2836 lb/in³ = 115 lb each.</t>
        </is>
      </c>
    </row>
    <row r="76">
      <c r="A76" s="4" t="inlineStr">
        <is>
          <t>Anchor rod example: 3/4 in diameter round bar = 1.50 lb/ft.</t>
        </is>
      </c>
    </row>
    <row r="77">
      <c r="A77" s="4" t="inlineStr">
        <is>
          <t>US short tons: pounds ÷ 2,000.</t>
        </is>
      </c>
    </row>
    <row r="78">
      <c r="A78" s="4" t="inlineStr">
        <is>
          <t>Example rows are a sample two-story frame, not a real job. They match the Ferra knowledge base entry on takeoff examples.</t>
        </is>
      </c>
    </row>
    <row r="79">
      <c r="A79" s="4" t="inlineStr">
        <is>
          <t>Free from Ferra, bidferra.com. Edit freely.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2" customWidth="1" min="3" max="3"/>
  </cols>
  <sheetData>
    <row r="1">
      <c r="A1" s="1" t="inlineStr">
        <is>
          <t>Shape weights, lb/ft</t>
        </is>
      </c>
    </row>
    <row r="2">
      <c r="A2" s="4" t="inlineStr">
        <is>
          <t>Used by the Takeoff sheet when a shape is not a W, S, C, MC, HP, M, WT, ST or MT (those carry lb/ft in the designation and are parsed automatically).</t>
        </is>
      </c>
    </row>
    <row r="3">
      <c r="A3" s="4" t="inlineStr">
        <is>
          <t>Values are AISC nominal weights, checked against the AISC Shapes Database v16.0 in September 2026. Add rows freely: the lookup reads the whole column.</t>
        </is>
      </c>
    </row>
    <row r="4">
      <c r="A4" s="4" t="inlineStr">
        <is>
          <t>Source: AISC Shapes Database v16.0, https://www.aisc.org/publications/steel-construction-manual-resources/16th-ed-steel-construction-manual/aisc-shapes-database-v16.0/</t>
        </is>
      </c>
    </row>
    <row r="6">
      <c r="A6" s="25" t="inlineStr">
        <is>
          <t>Shape</t>
        </is>
      </c>
      <c r="B6" s="25" t="inlineStr">
        <is>
          <t>lb/ft</t>
        </is>
      </c>
      <c r="C6" s="25" t="inlineStr">
        <is>
          <t>Family</t>
        </is>
      </c>
    </row>
    <row r="7">
      <c r="A7" s="26" t="inlineStr">
        <is>
          <t>HSS2x2x1/4</t>
        </is>
      </c>
      <c r="B7" s="27" t="n">
        <v>5.41</v>
      </c>
      <c r="C7" s="23" t="inlineStr">
        <is>
          <t>HSS</t>
        </is>
      </c>
    </row>
    <row r="8">
      <c r="A8" s="26" t="inlineStr">
        <is>
          <t>HSS3x3x1/4</t>
        </is>
      </c>
      <c r="B8" s="27" t="n">
        <v>8.81</v>
      </c>
      <c r="C8" s="23" t="inlineStr">
        <is>
          <t>HSS</t>
        </is>
      </c>
    </row>
    <row r="9">
      <c r="A9" s="26" t="inlineStr">
        <is>
          <t>HSS3x3x3/8</t>
        </is>
      </c>
      <c r="B9" s="27" t="n">
        <v>12.17</v>
      </c>
      <c r="C9" s="23" t="inlineStr">
        <is>
          <t>HSS</t>
        </is>
      </c>
    </row>
    <row r="10">
      <c r="A10" s="26" t="inlineStr">
        <is>
          <t>HSS3-1/2x3-1/2x1/4</t>
        </is>
      </c>
      <c r="B10" s="27" t="n">
        <v>10.51</v>
      </c>
      <c r="C10" s="23" t="inlineStr">
        <is>
          <t>HSS</t>
        </is>
      </c>
    </row>
    <row r="11">
      <c r="A11" s="26" t="inlineStr">
        <is>
          <t>HSS4x4x1/4</t>
        </is>
      </c>
      <c r="B11" s="27" t="n">
        <v>12.21</v>
      </c>
      <c r="C11" s="23" t="inlineStr">
        <is>
          <t>HSS</t>
        </is>
      </c>
    </row>
    <row r="12">
      <c r="A12" s="26" t="inlineStr">
        <is>
          <t>HSS4x4x3/8</t>
        </is>
      </c>
      <c r="B12" s="27" t="n">
        <v>17.27</v>
      </c>
      <c r="C12" s="23" t="inlineStr">
        <is>
          <t>HSS</t>
        </is>
      </c>
    </row>
    <row r="13">
      <c r="A13" s="26" t="inlineStr">
        <is>
          <t>HSS4x4x1/2</t>
        </is>
      </c>
      <c r="B13" s="27" t="n">
        <v>21.63</v>
      </c>
      <c r="C13" s="23" t="inlineStr">
        <is>
          <t>HSS</t>
        </is>
      </c>
    </row>
    <row r="14">
      <c r="A14" s="26" t="inlineStr">
        <is>
          <t>HSS5x5x1/4</t>
        </is>
      </c>
      <c r="B14" s="27" t="n">
        <v>15.62</v>
      </c>
      <c r="C14" s="23" t="inlineStr">
        <is>
          <t>HSS</t>
        </is>
      </c>
    </row>
    <row r="15">
      <c r="A15" s="26" t="inlineStr">
        <is>
          <t>HSS5x5x3/8</t>
        </is>
      </c>
      <c r="B15" s="27" t="n">
        <v>22.37</v>
      </c>
      <c r="C15" s="23" t="inlineStr">
        <is>
          <t>HSS</t>
        </is>
      </c>
    </row>
    <row r="16">
      <c r="A16" s="26" t="inlineStr">
        <is>
          <t>HSS5x5x1/2</t>
        </is>
      </c>
      <c r="B16" s="27" t="n">
        <v>28.43</v>
      </c>
      <c r="C16" s="23" t="inlineStr">
        <is>
          <t>HSS</t>
        </is>
      </c>
    </row>
    <row r="17">
      <c r="A17" s="26" t="inlineStr">
        <is>
          <t>HSS6x6x1/4</t>
        </is>
      </c>
      <c r="B17" s="27" t="n">
        <v>19.02</v>
      </c>
      <c r="C17" s="23" t="inlineStr">
        <is>
          <t>HSS</t>
        </is>
      </c>
    </row>
    <row r="18">
      <c r="A18" s="26" t="inlineStr">
        <is>
          <t>HSS6x6x3/8</t>
        </is>
      </c>
      <c r="B18" s="27" t="n">
        <v>27.48</v>
      </c>
      <c r="C18" s="23" t="inlineStr">
        <is>
          <t>HSS</t>
        </is>
      </c>
    </row>
    <row r="19">
      <c r="A19" s="26" t="inlineStr">
        <is>
          <t>HSS6x6x1/2</t>
        </is>
      </c>
      <c r="B19" s="27" t="n">
        <v>35.24</v>
      </c>
      <c r="C19" s="23" t="inlineStr">
        <is>
          <t>HSS</t>
        </is>
      </c>
    </row>
    <row r="20">
      <c r="A20" s="26" t="inlineStr">
        <is>
          <t>HSS7x7x3/8</t>
        </is>
      </c>
      <c r="B20" s="27" t="n">
        <v>32.58</v>
      </c>
      <c r="C20" s="23" t="inlineStr">
        <is>
          <t>HSS</t>
        </is>
      </c>
    </row>
    <row r="21">
      <c r="A21" s="26" t="inlineStr">
        <is>
          <t>HSS7x7x1/2</t>
        </is>
      </c>
      <c r="B21" s="27" t="n">
        <v>42.05</v>
      </c>
      <c r="C21" s="23" t="inlineStr">
        <is>
          <t>HSS</t>
        </is>
      </c>
    </row>
    <row r="22">
      <c r="A22" s="26" t="inlineStr">
        <is>
          <t>HSS8x8x1/4</t>
        </is>
      </c>
      <c r="B22" s="27" t="n">
        <v>25.82</v>
      </c>
      <c r="C22" s="23" t="inlineStr">
        <is>
          <t>HSS</t>
        </is>
      </c>
    </row>
    <row r="23">
      <c r="A23" s="26" t="inlineStr">
        <is>
          <t>HSS8x8x3/8</t>
        </is>
      </c>
      <c r="B23" s="27" t="n">
        <v>37.69</v>
      </c>
      <c r="C23" s="23" t="inlineStr">
        <is>
          <t>HSS</t>
        </is>
      </c>
    </row>
    <row r="24">
      <c r="A24" s="26" t="inlineStr">
        <is>
          <t>HSS8x8x1/2</t>
        </is>
      </c>
      <c r="B24" s="27" t="n">
        <v>48.85</v>
      </c>
      <c r="C24" s="23" t="inlineStr">
        <is>
          <t>HSS</t>
        </is>
      </c>
    </row>
    <row r="25">
      <c r="A25" s="26" t="inlineStr">
        <is>
          <t>HSS10x10x3/8</t>
        </is>
      </c>
      <c r="B25" s="27" t="n">
        <v>47.9</v>
      </c>
      <c r="C25" s="23" t="inlineStr">
        <is>
          <t>HSS</t>
        </is>
      </c>
    </row>
    <row r="26">
      <c r="A26" s="26" t="inlineStr">
        <is>
          <t>HSS10x10x1/2</t>
        </is>
      </c>
      <c r="B26" s="27" t="n">
        <v>62.46</v>
      </c>
      <c r="C26" s="23" t="inlineStr">
        <is>
          <t>HSS</t>
        </is>
      </c>
    </row>
    <row r="27">
      <c r="A27" s="26" t="inlineStr">
        <is>
          <t>HSS12x12x3/8</t>
        </is>
      </c>
      <c r="B27" s="27" t="n">
        <v>58.1</v>
      </c>
      <c r="C27" s="23" t="inlineStr">
        <is>
          <t>HSS</t>
        </is>
      </c>
    </row>
    <row r="28">
      <c r="A28" s="26" t="inlineStr">
        <is>
          <t>HSS12x12x1/2</t>
        </is>
      </c>
      <c r="B28" s="27" t="n">
        <v>76.06999999999999</v>
      </c>
      <c r="C28" s="23" t="inlineStr">
        <is>
          <t>HSS</t>
        </is>
      </c>
    </row>
    <row r="29">
      <c r="A29" s="26" t="inlineStr">
        <is>
          <t>HSS4x2x1/4</t>
        </is>
      </c>
      <c r="B29" s="27" t="n">
        <v>8.81</v>
      </c>
      <c r="C29" s="23" t="inlineStr">
        <is>
          <t>HSS</t>
        </is>
      </c>
    </row>
    <row r="30">
      <c r="A30" s="26" t="inlineStr">
        <is>
          <t>HSS6x4x1/4</t>
        </is>
      </c>
      <c r="B30" s="27" t="n">
        <v>15.62</v>
      </c>
      <c r="C30" s="23" t="inlineStr">
        <is>
          <t>HSS</t>
        </is>
      </c>
    </row>
    <row r="31">
      <c r="A31" s="26" t="inlineStr">
        <is>
          <t>HSS6x4x3/8</t>
        </is>
      </c>
      <c r="B31" s="27" t="n">
        <v>22.37</v>
      </c>
      <c r="C31" s="23" t="inlineStr">
        <is>
          <t>HSS</t>
        </is>
      </c>
    </row>
    <row r="32">
      <c r="A32" s="26" t="inlineStr">
        <is>
          <t>HSS8x4x1/4</t>
        </is>
      </c>
      <c r="B32" s="27" t="n">
        <v>19.02</v>
      </c>
      <c r="C32" s="23" t="inlineStr">
        <is>
          <t>HSS</t>
        </is>
      </c>
    </row>
    <row r="33">
      <c r="A33" s="26" t="inlineStr">
        <is>
          <t>HSS8x4x3/8</t>
        </is>
      </c>
      <c r="B33" s="27" t="n">
        <v>27.48</v>
      </c>
      <c r="C33" s="23" t="inlineStr">
        <is>
          <t>HSS</t>
        </is>
      </c>
    </row>
    <row r="34">
      <c r="A34" s="26" t="inlineStr">
        <is>
          <t>HSS8x6x3/8</t>
        </is>
      </c>
      <c r="B34" s="27" t="n">
        <v>32.58</v>
      </c>
      <c r="C34" s="23" t="inlineStr">
        <is>
          <t>HSS</t>
        </is>
      </c>
    </row>
    <row r="35">
      <c r="A35" s="26" t="inlineStr">
        <is>
          <t>HSS8x6x1/2</t>
        </is>
      </c>
      <c r="B35" s="27" t="n">
        <v>42.05</v>
      </c>
      <c r="C35" s="23" t="inlineStr">
        <is>
          <t>HSS</t>
        </is>
      </c>
    </row>
    <row r="36">
      <c r="A36" s="26" t="inlineStr">
        <is>
          <t>HSS10x6x3/8</t>
        </is>
      </c>
      <c r="B36" s="27" t="n">
        <v>37.69</v>
      </c>
      <c r="C36" s="23" t="inlineStr">
        <is>
          <t>HSS</t>
        </is>
      </c>
    </row>
    <row r="37">
      <c r="A37" s="26" t="inlineStr">
        <is>
          <t>HSS10x6x1/2</t>
        </is>
      </c>
      <c r="B37" s="27" t="n">
        <v>48.85</v>
      </c>
      <c r="C37" s="23" t="inlineStr">
        <is>
          <t>HSS</t>
        </is>
      </c>
    </row>
    <row r="38">
      <c r="A38" s="26" t="inlineStr">
        <is>
          <t>HSS12x6x3/8</t>
        </is>
      </c>
      <c r="B38" s="27" t="n">
        <v>42.79</v>
      </c>
      <c r="C38" s="23" t="inlineStr">
        <is>
          <t>HSS</t>
        </is>
      </c>
    </row>
    <row r="39">
      <c r="A39" s="26" t="inlineStr">
        <is>
          <t>HSS12x6x1/2</t>
        </is>
      </c>
      <c r="B39" s="27" t="n">
        <v>55.66</v>
      </c>
      <c r="C39" s="23" t="inlineStr">
        <is>
          <t>HSS</t>
        </is>
      </c>
    </row>
    <row r="40">
      <c r="A40" s="26" t="inlineStr">
        <is>
          <t>HSS12x8x1/2</t>
        </is>
      </c>
      <c r="B40" s="27" t="n">
        <v>62.46</v>
      </c>
      <c r="C40" s="23" t="inlineStr">
        <is>
          <t>HSS</t>
        </is>
      </c>
    </row>
    <row r="41">
      <c r="A41" s="26" t="inlineStr">
        <is>
          <t>HSS4.000x0.250</t>
        </is>
      </c>
      <c r="B41" s="27" t="n">
        <v>10</v>
      </c>
      <c r="C41" s="23" t="inlineStr">
        <is>
          <t>HSS round</t>
        </is>
      </c>
    </row>
    <row r="42">
      <c r="A42" s="26" t="inlineStr">
        <is>
          <t>HSS5.000x0.250</t>
        </is>
      </c>
      <c r="B42" s="27" t="n">
        <v>12.69</v>
      </c>
      <c r="C42" s="23" t="inlineStr">
        <is>
          <t>HSS round</t>
        </is>
      </c>
    </row>
    <row r="43">
      <c r="A43" s="26" t="inlineStr">
        <is>
          <t>HSS6.000x0.250</t>
        </is>
      </c>
      <c r="B43" s="27" t="n">
        <v>15.37</v>
      </c>
      <c r="C43" s="23" t="inlineStr">
        <is>
          <t>HSS round</t>
        </is>
      </c>
    </row>
    <row r="44">
      <c r="A44" s="26" t="inlineStr">
        <is>
          <t>HSS6.000x0.375</t>
        </is>
      </c>
      <c r="B44" s="27" t="n">
        <v>22.55</v>
      </c>
      <c r="C44" s="23" t="inlineStr">
        <is>
          <t>HSS round</t>
        </is>
      </c>
    </row>
    <row r="45">
      <c r="A45" s="26" t="inlineStr">
        <is>
          <t>HSS8.625x0.322</t>
        </is>
      </c>
      <c r="B45" s="27" t="n">
        <v>28.58</v>
      </c>
      <c r="C45" s="23" t="inlineStr">
        <is>
          <t>HSS round</t>
        </is>
      </c>
    </row>
    <row r="46">
      <c r="A46" s="26" t="inlineStr">
        <is>
          <t>HSS10.000x0.375</t>
        </is>
      </c>
      <c r="B46" s="27" t="n">
        <v>38.58</v>
      </c>
      <c r="C46" s="23" t="inlineStr">
        <is>
          <t>HSS round</t>
        </is>
      </c>
    </row>
    <row r="47">
      <c r="A47" s="26" t="inlineStr">
        <is>
          <t>Pipe 2 Std</t>
        </is>
      </c>
      <c r="B47" s="27" t="n">
        <v>3.66</v>
      </c>
      <c r="C47" s="23" t="inlineStr">
        <is>
          <t>Pipe</t>
        </is>
      </c>
    </row>
    <row r="48">
      <c r="A48" s="26" t="inlineStr">
        <is>
          <t>Pipe 2-1/2 Std</t>
        </is>
      </c>
      <c r="B48" s="27" t="n">
        <v>5.8</v>
      </c>
      <c r="C48" s="23" t="inlineStr">
        <is>
          <t>Pipe</t>
        </is>
      </c>
    </row>
    <row r="49">
      <c r="A49" s="26" t="inlineStr">
        <is>
          <t>Pipe 3 Std</t>
        </is>
      </c>
      <c r="B49" s="27" t="n">
        <v>7.58</v>
      </c>
      <c r="C49" s="23" t="inlineStr">
        <is>
          <t>Pipe</t>
        </is>
      </c>
    </row>
    <row r="50">
      <c r="A50" s="26" t="inlineStr">
        <is>
          <t>Pipe 4 Std</t>
        </is>
      </c>
      <c r="B50" s="27" t="n">
        <v>10.8</v>
      </c>
      <c r="C50" s="23" t="inlineStr">
        <is>
          <t>Pipe</t>
        </is>
      </c>
    </row>
    <row r="51">
      <c r="A51" s="26" t="inlineStr">
        <is>
          <t>Pipe 5 Std</t>
        </is>
      </c>
      <c r="B51" s="27" t="n">
        <v>14.62</v>
      </c>
      <c r="C51" s="23" t="inlineStr">
        <is>
          <t>Pipe</t>
        </is>
      </c>
    </row>
    <row r="52">
      <c r="A52" s="26" t="inlineStr">
        <is>
          <t>Pipe 6 Std</t>
        </is>
      </c>
      <c r="B52" s="27" t="n">
        <v>18.99</v>
      </c>
      <c r="C52" s="23" t="inlineStr">
        <is>
          <t>Pipe</t>
        </is>
      </c>
    </row>
    <row r="53">
      <c r="A53" s="26" t="inlineStr">
        <is>
          <t>Pipe 8 Std</t>
        </is>
      </c>
      <c r="B53" s="27" t="n">
        <v>28.58</v>
      </c>
      <c r="C53" s="23" t="inlineStr">
        <is>
          <t>Pipe</t>
        </is>
      </c>
    </row>
    <row r="54">
      <c r="A54" s="26" t="inlineStr">
        <is>
          <t>L2x2x1/4</t>
        </is>
      </c>
      <c r="B54" s="27" t="n">
        <v>3.19</v>
      </c>
      <c r="C54" s="23" t="inlineStr">
        <is>
          <t>Angle</t>
        </is>
      </c>
    </row>
    <row r="55">
      <c r="A55" s="26" t="inlineStr">
        <is>
          <t>L2-1/2x2-1/2x1/4</t>
        </is>
      </c>
      <c r="B55" s="27" t="n">
        <v>4.1</v>
      </c>
      <c r="C55" s="23" t="inlineStr">
        <is>
          <t>Angle</t>
        </is>
      </c>
    </row>
    <row r="56">
      <c r="A56" s="26" t="inlineStr">
        <is>
          <t>L3x3x1/4</t>
        </is>
      </c>
      <c r="B56" s="27" t="n">
        <v>4.9</v>
      </c>
      <c r="C56" s="23" t="inlineStr">
        <is>
          <t>Angle</t>
        </is>
      </c>
    </row>
    <row r="57">
      <c r="A57" s="26" t="inlineStr">
        <is>
          <t>L3x3x5/16</t>
        </is>
      </c>
      <c r="B57" s="27" t="n">
        <v>6.1</v>
      </c>
      <c r="C57" s="23" t="inlineStr">
        <is>
          <t>Angle</t>
        </is>
      </c>
    </row>
    <row r="58">
      <c r="A58" s="26" t="inlineStr">
        <is>
          <t>L3x3x3/8</t>
        </is>
      </c>
      <c r="B58" s="27" t="n">
        <v>7.2</v>
      </c>
      <c r="C58" s="23" t="inlineStr">
        <is>
          <t>Angle</t>
        </is>
      </c>
    </row>
    <row r="59">
      <c r="A59" s="26" t="inlineStr">
        <is>
          <t>L3-1/2x3-1/2x1/4</t>
        </is>
      </c>
      <c r="B59" s="27" t="n">
        <v>5.8</v>
      </c>
      <c r="C59" s="23" t="inlineStr">
        <is>
          <t>Angle</t>
        </is>
      </c>
    </row>
    <row r="60">
      <c r="A60" s="26" t="inlineStr">
        <is>
          <t>L3-1/2x3-1/2x3/8</t>
        </is>
      </c>
      <c r="B60" s="27" t="n">
        <v>8.5</v>
      </c>
      <c r="C60" s="23" t="inlineStr">
        <is>
          <t>Angle</t>
        </is>
      </c>
    </row>
    <row r="61">
      <c r="A61" s="26" t="inlineStr">
        <is>
          <t>L4x4x1/4</t>
        </is>
      </c>
      <c r="B61" s="27" t="n">
        <v>6.6</v>
      </c>
      <c r="C61" s="23" t="inlineStr">
        <is>
          <t>Angle</t>
        </is>
      </c>
    </row>
    <row r="62">
      <c r="A62" s="26" t="inlineStr">
        <is>
          <t>L4x4x3/8</t>
        </is>
      </c>
      <c r="B62" s="27" t="n">
        <v>9.800000000000001</v>
      </c>
      <c r="C62" s="23" t="inlineStr">
        <is>
          <t>Angle</t>
        </is>
      </c>
    </row>
    <row r="63">
      <c r="A63" s="26" t="inlineStr">
        <is>
          <t>L4x4x1/2</t>
        </is>
      </c>
      <c r="B63" s="27" t="n">
        <v>12.8</v>
      </c>
      <c r="C63" s="23" t="inlineStr">
        <is>
          <t>Angle</t>
        </is>
      </c>
    </row>
    <row r="64">
      <c r="A64" s="26" t="inlineStr">
        <is>
          <t>L5x5x3/8</t>
        </is>
      </c>
      <c r="B64" s="27" t="n">
        <v>12.3</v>
      </c>
      <c r="C64" s="23" t="inlineStr">
        <is>
          <t>Angle</t>
        </is>
      </c>
    </row>
    <row r="65">
      <c r="A65" s="26" t="inlineStr">
        <is>
          <t>L5x5x1/2</t>
        </is>
      </c>
      <c r="B65" s="27" t="n">
        <v>16.2</v>
      </c>
      <c r="C65" s="23" t="inlineStr">
        <is>
          <t>Angle</t>
        </is>
      </c>
    </row>
    <row r="66">
      <c r="A66" s="26" t="inlineStr">
        <is>
          <t>L6x6x3/8</t>
        </is>
      </c>
      <c r="B66" s="27" t="n">
        <v>14.9</v>
      </c>
      <c r="C66" s="23" t="inlineStr">
        <is>
          <t>Angle</t>
        </is>
      </c>
    </row>
    <row r="67">
      <c r="A67" s="26" t="inlineStr">
        <is>
          <t>L6x6x1/2</t>
        </is>
      </c>
      <c r="B67" s="27" t="n">
        <v>19.6</v>
      </c>
      <c r="C67" s="23" t="inlineStr">
        <is>
          <t>Angle</t>
        </is>
      </c>
    </row>
    <row r="68">
      <c r="A68" s="26" t="inlineStr">
        <is>
          <t>L6x6x5/8</t>
        </is>
      </c>
      <c r="B68" s="27" t="n">
        <v>24.2</v>
      </c>
      <c r="C68" s="23" t="inlineStr">
        <is>
          <t>Angle</t>
        </is>
      </c>
    </row>
    <row r="69">
      <c r="A69" s="26" t="inlineStr">
        <is>
          <t>L8x8x1/2</t>
        </is>
      </c>
      <c r="B69" s="27" t="n">
        <v>26.4</v>
      </c>
      <c r="C69" s="23" t="inlineStr">
        <is>
          <t>Angle</t>
        </is>
      </c>
    </row>
    <row r="70">
      <c r="A70" s="26" t="inlineStr">
        <is>
          <t>L8x8x3/4</t>
        </is>
      </c>
      <c r="B70" s="27" t="n">
        <v>38.9</v>
      </c>
      <c r="C70" s="23" t="inlineStr">
        <is>
          <t>Angle</t>
        </is>
      </c>
    </row>
    <row r="71">
      <c r="A71" s="26" t="inlineStr">
        <is>
          <t>L3x2x1/4</t>
        </is>
      </c>
      <c r="B71" s="27" t="n">
        <v>4.1</v>
      </c>
      <c r="C71" s="23" t="inlineStr">
        <is>
          <t>Angle</t>
        </is>
      </c>
    </row>
    <row r="72">
      <c r="A72" s="26" t="inlineStr">
        <is>
          <t>L4x3x1/4</t>
        </is>
      </c>
      <c r="B72" s="27" t="n">
        <v>5.8</v>
      </c>
      <c r="C72" s="23" t="inlineStr">
        <is>
          <t>Angle</t>
        </is>
      </c>
    </row>
    <row r="73">
      <c r="A73" s="26" t="inlineStr">
        <is>
          <t>L4x3x3/8</t>
        </is>
      </c>
      <c r="B73" s="27" t="n">
        <v>8.5</v>
      </c>
      <c r="C73" s="23" t="inlineStr">
        <is>
          <t>Angle</t>
        </is>
      </c>
    </row>
    <row r="74">
      <c r="A74" s="26" t="inlineStr">
        <is>
          <t>L5x3x1/4</t>
        </is>
      </c>
      <c r="B74" s="27" t="n">
        <v>6.6</v>
      </c>
      <c r="C74" s="23" t="inlineStr">
        <is>
          <t>Angle</t>
        </is>
      </c>
    </row>
    <row r="75">
      <c r="A75" s="26" t="inlineStr">
        <is>
          <t>L5x3-1/2x3/8</t>
        </is>
      </c>
      <c r="B75" s="27" t="n">
        <v>10.4</v>
      </c>
      <c r="C75" s="23" t="inlineStr">
        <is>
          <t>Angle</t>
        </is>
      </c>
    </row>
    <row r="76">
      <c r="A76" s="26" t="inlineStr">
        <is>
          <t>L6x4x3/8</t>
        </is>
      </c>
      <c r="B76" s="27" t="n">
        <v>12.3</v>
      </c>
      <c r="C76" s="23" t="inlineStr">
        <is>
          <t>Angle</t>
        </is>
      </c>
    </row>
    <row r="77">
      <c r="A77" s="26" t="inlineStr">
        <is>
          <t>L6x4x1/2</t>
        </is>
      </c>
      <c r="B77" s="27" t="n">
        <v>16.2</v>
      </c>
      <c r="C77" s="23" t="inlineStr">
        <is>
          <t>Angle</t>
        </is>
      </c>
    </row>
    <row r="78">
      <c r="A78" s="26" t="inlineStr">
        <is>
          <t>L7x4x1/2</t>
        </is>
      </c>
      <c r="B78" s="27" t="n">
        <v>17.9</v>
      </c>
      <c r="C78" s="23" t="inlineStr">
        <is>
          <t>Angle</t>
        </is>
      </c>
    </row>
    <row r="79">
      <c r="A79" s="26" t="inlineStr">
        <is>
          <t>L8x4x1/2</t>
        </is>
      </c>
      <c r="B79" s="27" t="n">
        <v>19.6</v>
      </c>
      <c r="C79" s="23" t="inlineStr">
        <is>
          <t>Angle</t>
        </is>
      </c>
    </row>
    <row r="80">
      <c r="A80" s="26" t="inlineStr">
        <is>
          <t>L8x6x1/2</t>
        </is>
      </c>
      <c r="B80" s="27" t="n">
        <v>23</v>
      </c>
      <c r="C80" s="23" t="inlineStr">
        <is>
          <t>Angle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6" customWidth="1" min="1" max="1"/>
    <col width="100" customWidth="1" min="2" max="2"/>
  </cols>
  <sheetData>
    <row r="1">
      <c r="A1" s="1" t="inlineStr">
        <is>
          <t>How to use this sheet</t>
        </is>
      </c>
    </row>
    <row r="3" ht="32" customHeight="1">
      <c r="A3" s="2" t="inlineStr">
        <is>
          <t>1.</t>
        </is>
      </c>
      <c r="B3" s="28" t="inlineStr">
        <is>
          <t>Work one sheet of the drawing set at a time. Put the level and sheet number in column A so a second person can check the count against the drawing.</t>
        </is>
      </c>
    </row>
    <row r="4" ht="32" customHeight="1">
      <c r="A4" s="2" t="inlineStr">
        <is>
          <t>2.</t>
        </is>
      </c>
      <c r="B4" s="28" t="inlineStr">
        <is>
          <t>Type the shape exactly as the callout reads it: W12x26, HSS6x6x1/4, L4x4x3/8. Upper or lower case x both work.</t>
        </is>
      </c>
    </row>
    <row r="5" ht="32" customHeight="1">
      <c r="A5" s="2" t="inlineStr">
        <is>
          <t>3.</t>
        </is>
      </c>
      <c r="B5" s="28" t="inlineStr">
        <is>
          <t>Qty and Length. Length is decimal feet. 30'-6" is 30.5, not 30.6.</t>
        </is>
      </c>
    </row>
    <row r="6" ht="32" customHeight="1">
      <c r="A6" s="2" t="inlineStr">
        <is>
          <t>4.</t>
        </is>
      </c>
      <c r="B6" s="28" t="inlineStr">
        <is>
          <t>lb/ft fills itself. If it comes back blank, the shape is not on the Shapes tab: add it there, or type the weight in the override column.</t>
        </is>
      </c>
    </row>
    <row r="7" ht="32" customHeight="1">
      <c r="A7" s="2" t="inlineStr">
        <is>
          <t>5.</t>
        </is>
      </c>
      <c r="B7" s="28" t="inlineStr">
        <is>
          <t>Say where the size came from in Source: plan callout, column schedule, elevation, typical detail. That column is what makes the sheet auditable at bid review.</t>
        </is>
      </c>
    </row>
    <row r="8" ht="32" customHeight="1">
      <c r="A8" s="2" t="inlineStr">
        <is>
          <t>6.</t>
        </is>
      </c>
      <c r="B8" s="28" t="inlineStr">
        <is>
          <t>Below the framing subtotal, fill in connection material, base plates, anchor rods and misc metals. They are not on the framing plan and are the rows most often forgotten.</t>
        </is>
      </c>
    </row>
    <row r="9" ht="32" customHeight="1">
      <c r="A9" s="2" t="inlineStr">
        <is>
          <t>7.</t>
        </is>
      </c>
      <c r="B9" s="28" t="inlineStr">
        <is>
          <t>Check the heaviest ten lines by total weight first. An error there is worth more than every light line combined.</t>
        </is>
      </c>
    </row>
    <row r="11">
      <c r="A11" s="2" t="inlineStr">
        <is>
          <t>Legend</t>
        </is>
      </c>
    </row>
    <row r="12">
      <c r="A12" s="29" t="inlineStr"/>
      <c r="B12" s="23" t="inlineStr">
        <is>
          <t>Yellow, blue text: type here.</t>
        </is>
      </c>
    </row>
    <row r="13">
      <c r="B13" s="23" t="inlineStr">
        <is>
          <t>Black text: formula. Leave it.</t>
        </is>
      </c>
    </row>
    <row r="15">
      <c r="A15" s="2" t="inlineStr">
        <is>
          <t>Where the math lives</t>
        </is>
      </c>
    </row>
    <row r="16" ht="32" customHeight="1">
      <c r="B16" s="28" t="inlineStr">
        <is>
          <t>Total (lb) = Qty × Length (ft) × lb/ft. Tons = pounds ÷ 2,000. The method, and which callouts carry the weight, is at bidferra.com/knowledge-base/how-do-you-calculate-steel-tonnage-from-a-takeoff</t>
        </is>
      </c>
    </row>
    <row r="18">
      <c r="A18" s="2" t="inlineStr">
        <is>
          <t>Weights</t>
        </is>
      </c>
    </row>
    <row r="19">
      <c r="B19" s="23" t="inlineStr">
        <is>
          <t>AISC Shapes Database v16.0: https://www.aisc.org/publications/steel-construction-manual-resources/16th-ed-steel-construction-manual/aisc-shapes-database-v16.0/</t>
        </is>
      </c>
    </row>
    <row r="21">
      <c r="B21" s="4" t="inlineStr">
        <is>
          <t>Free from Ferra, bidferra.com. No license, no attribution needed.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2026-09-14T19:12:09Z</dcterms:created>
  <dcterms:modified xmlns:dcterms="http://purl.org/dc/terms/" xmlns:xsi="http://www.w3.org/2001/XMLSchema-instance" xsi:type="dcterms:W3CDTF">2026-09-14T19:12:09Z</dcterms:modified>
</cp:coreProperties>
</file>